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ropbox\8 NĂM 2026\CÁC DỰ ÁN THU HỒI ĐẤT\MỎ KHOÁNG SẢN CÂY VẢ\"/>
    </mc:Choice>
  </mc:AlternateContent>
  <xr:revisionPtr revIDLastSave="0" documentId="13_ncr:1_{8AFB9EC1-FD05-4EA6-8E5B-DA78AA760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 DT" sheetId="1" r:id="rId1"/>
  </sheets>
  <definedNames>
    <definedName name="_xlnm.Print_Area" localSheetId="0">'PA DT'!$A$1:$AA$38</definedName>
    <definedName name="_xlnm.Print_Titles" localSheetId="0">'PA DT'!$5:$6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1" l="1"/>
  <c r="Y8" i="1"/>
  <c r="Y38" i="1" l="1"/>
  <c r="X38" i="1"/>
  <c r="S38" i="1"/>
  <c r="W38" i="1" s="1"/>
  <c r="O38" i="1"/>
  <c r="M38" i="1"/>
  <c r="Y37" i="1"/>
  <c r="X37" i="1"/>
  <c r="W37" i="1"/>
  <c r="O37" i="1"/>
  <c r="M37" i="1"/>
  <c r="Y36" i="1"/>
  <c r="X36" i="1"/>
  <c r="W36" i="1"/>
  <c r="O36" i="1"/>
  <c r="M36" i="1"/>
  <c r="Y35" i="1"/>
  <c r="X35" i="1"/>
  <c r="S35" i="1"/>
  <c r="W35" i="1" s="1"/>
  <c r="O35" i="1"/>
  <c r="M35" i="1"/>
  <c r="Y34" i="1"/>
  <c r="X34" i="1"/>
  <c r="W34" i="1"/>
  <c r="O34" i="1"/>
  <c r="M34" i="1"/>
  <c r="Y33" i="1"/>
  <c r="X33" i="1"/>
  <c r="W33" i="1"/>
  <c r="R33" i="1"/>
  <c r="O33" i="1"/>
  <c r="M33" i="1"/>
  <c r="Y32" i="1"/>
  <c r="X32" i="1"/>
  <c r="W32" i="1"/>
  <c r="R32" i="1"/>
  <c r="O32" i="1"/>
  <c r="M32" i="1"/>
  <c r="Y31" i="1"/>
  <c r="X31" i="1"/>
  <c r="W31" i="1"/>
  <c r="R31" i="1"/>
  <c r="O31" i="1"/>
  <c r="M31" i="1"/>
  <c r="Y30" i="1"/>
  <c r="X30" i="1"/>
  <c r="W30" i="1"/>
  <c r="R30" i="1"/>
  <c r="O30" i="1"/>
  <c r="M30" i="1"/>
  <c r="Y29" i="1"/>
  <c r="X29" i="1"/>
  <c r="W29" i="1"/>
  <c r="R29" i="1"/>
  <c r="O29" i="1"/>
  <c r="M29" i="1"/>
  <c r="Y28" i="1"/>
  <c r="X28" i="1"/>
  <c r="W28" i="1"/>
  <c r="R28" i="1"/>
  <c r="O28" i="1"/>
  <c r="M28" i="1"/>
  <c r="Y27" i="1"/>
  <c r="X27" i="1"/>
  <c r="W27" i="1"/>
  <c r="R27" i="1"/>
  <c r="O27" i="1"/>
  <c r="M27" i="1"/>
  <c r="Y26" i="1"/>
  <c r="X26" i="1"/>
  <c r="W26" i="1"/>
  <c r="R26" i="1"/>
  <c r="O26" i="1"/>
  <c r="M26" i="1"/>
  <c r="Y25" i="1"/>
  <c r="X25" i="1"/>
  <c r="W25" i="1"/>
  <c r="R25" i="1"/>
  <c r="O25" i="1"/>
  <c r="M25" i="1"/>
  <c r="W24" i="1"/>
  <c r="M24" i="1"/>
  <c r="K24" i="1"/>
  <c r="O24" i="1" s="1"/>
  <c r="Y23" i="1"/>
  <c r="X23" i="1"/>
  <c r="W23" i="1"/>
  <c r="R23" i="1"/>
  <c r="O23" i="1"/>
  <c r="M23" i="1"/>
  <c r="Y22" i="1"/>
  <c r="X22" i="1"/>
  <c r="W22" i="1"/>
  <c r="R22" i="1"/>
  <c r="O22" i="1"/>
  <c r="M22" i="1"/>
  <c r="X21" i="1"/>
  <c r="W21" i="1"/>
  <c r="O21" i="1"/>
  <c r="M21" i="1"/>
  <c r="Y20" i="1"/>
  <c r="X20" i="1"/>
  <c r="S20" i="1"/>
  <c r="W20" i="1" s="1"/>
  <c r="O20" i="1"/>
  <c r="M20" i="1"/>
  <c r="Y19" i="1"/>
  <c r="X19" i="1"/>
  <c r="S19" i="1"/>
  <c r="W19" i="1" s="1"/>
  <c r="O19" i="1"/>
  <c r="M19" i="1"/>
  <c r="Y18" i="1"/>
  <c r="X18" i="1"/>
  <c r="S18" i="1"/>
  <c r="W18" i="1" s="1"/>
  <c r="O18" i="1"/>
  <c r="M18" i="1"/>
  <c r="Y17" i="1"/>
  <c r="X17" i="1"/>
  <c r="W17" i="1"/>
  <c r="R17" i="1"/>
  <c r="O17" i="1"/>
  <c r="M17" i="1"/>
  <c r="Y16" i="1"/>
  <c r="X16" i="1"/>
  <c r="W16" i="1"/>
  <c r="R16" i="1"/>
  <c r="O16" i="1"/>
  <c r="M16" i="1"/>
  <c r="Y15" i="1"/>
  <c r="X15" i="1"/>
  <c r="W15" i="1"/>
  <c r="R15" i="1"/>
  <c r="O15" i="1"/>
  <c r="M15" i="1"/>
  <c r="Y14" i="1"/>
  <c r="X14" i="1"/>
  <c r="W14" i="1"/>
  <c r="R14" i="1"/>
  <c r="O14" i="1"/>
  <c r="M14" i="1"/>
  <c r="Y13" i="1"/>
  <c r="X13" i="1"/>
  <c r="W13" i="1"/>
  <c r="R13" i="1"/>
  <c r="O13" i="1"/>
  <c r="M13" i="1"/>
  <c r="Y12" i="1"/>
  <c r="X12" i="1"/>
  <c r="W12" i="1"/>
  <c r="R12" i="1"/>
  <c r="O12" i="1"/>
  <c r="M12" i="1"/>
  <c r="Y11" i="1"/>
  <c r="X11" i="1"/>
  <c r="W11" i="1"/>
  <c r="R11" i="1"/>
  <c r="O11" i="1"/>
  <c r="M11" i="1"/>
  <c r="Y10" i="1"/>
  <c r="X10" i="1"/>
  <c r="W10" i="1"/>
  <c r="R10" i="1"/>
  <c r="O10" i="1"/>
  <c r="M10" i="1"/>
  <c r="Y9" i="1"/>
  <c r="X9" i="1"/>
  <c r="W9" i="1"/>
  <c r="R9" i="1"/>
  <c r="O9" i="1"/>
  <c r="M9" i="1"/>
  <c r="X8" i="1"/>
  <c r="O8" i="1"/>
  <c r="M8" i="1"/>
  <c r="P7" i="1"/>
  <c r="J7" i="1"/>
  <c r="I7" i="1"/>
  <c r="G7" i="1"/>
  <c r="Z8" i="1" l="1"/>
  <c r="Z21" i="1"/>
  <c r="AA21" i="1" s="1"/>
  <c r="M7" i="1"/>
  <c r="O7" i="1"/>
  <c r="X24" i="1"/>
  <c r="X7" i="1" s="1"/>
  <c r="W7" i="1"/>
  <c r="Y24" i="1"/>
  <c r="Y7" i="1" s="1"/>
  <c r="L24" i="1"/>
  <c r="L7" i="1" s="1"/>
  <c r="K7" i="1"/>
  <c r="AA8" i="1" l="1"/>
  <c r="Z24" i="1"/>
  <c r="AA24" i="1" l="1"/>
  <c r="Z7" i="1"/>
  <c r="AA7" i="1"/>
</calcChain>
</file>

<file path=xl/sharedStrings.xml><?xml version="1.0" encoding="utf-8"?>
<sst xmlns="http://schemas.openxmlformats.org/spreadsheetml/2006/main" count="105" uniqueCount="76">
  <si>
    <t>TT</t>
  </si>
  <si>
    <r>
      <t xml:space="preserve">Họ và tên 
</t>
    </r>
    <r>
      <rPr>
        <i/>
        <sz val="19"/>
        <color indexed="8"/>
        <rFont val="Times New Roman"/>
        <family val="1"/>
      </rPr>
      <t>(Hộ gia đình, cá nhận sử dụng đất)</t>
    </r>
  </si>
  <si>
    <t>Nơi thường trú (thôn)</t>
  </si>
  <si>
    <t xml:space="preserve">Tờ bản đồ </t>
  </si>
  <si>
    <t>Số thửa</t>
  </si>
  <si>
    <t>Diện tích
 bản đồ/m2</t>
  </si>
  <si>
    <t>Tổng diện tích thu hồi (m2)</t>
  </si>
  <si>
    <t>Trong đó</t>
  </si>
  <si>
    <t>Nguồn gốc đất</t>
  </si>
  <si>
    <t>Diện tích còn lại/m2</t>
  </si>
  <si>
    <t>Loại đất thu hồi, bồi thường</t>
  </si>
  <si>
    <t>Bồi thường chi phí đầu tư vào đất còn lại: đ</t>
  </si>
  <si>
    <t>Kinh phí bồi thường về tài sản trên đất</t>
  </si>
  <si>
    <t>Kinh phí các khoản hỗ trợ</t>
  </si>
  <si>
    <t>Kinh phí hỗ trợ, bồi thường theo thửa: đ/m2</t>
  </si>
  <si>
    <t>Tổng kinh phí hộ gia đình được nhận đ/m2</t>
  </si>
  <si>
    <t>Hỗ trợ ổn định đời sống (15.000/m²)</t>
  </si>
  <si>
    <t>Hỗ trợ đào tạo, chuyển đổi nghề và tìm kiếm việc làm (150.000đ/m2)</t>
  </si>
  <si>
    <t>Diện tích thu hồi trong chỉ giới (m2)</t>
  </si>
  <si>
    <t>Diện tích ngoài chỉ giới (m2)</t>
  </si>
  <si>
    <t>Nhà nước giao 50 năm</t>
  </si>
  <si>
    <t>Đất nông nghiệp công ích</t>
  </si>
  <si>
    <t>Loại tài sản</t>
  </si>
  <si>
    <t>Mật độ</t>
  </si>
  <si>
    <t>Số lượng</t>
  </si>
  <si>
    <t>Đơn vị tính</t>
  </si>
  <si>
    <t>Tỷ lệ tính %</t>
  </si>
  <si>
    <t>Đơn giá
(đ)</t>
  </si>
  <si>
    <t>Thành tiền</t>
  </si>
  <si>
    <t>Tổng</t>
  </si>
  <si>
    <t>Lê Công Châm</t>
  </si>
  <si>
    <t>Chuông Vàng</t>
  </si>
  <si>
    <t>RST</t>
  </si>
  <si>
    <t>Vải ĐK gốc: 35cm ≤ Φ &lt;40cm</t>
  </si>
  <si>
    <t>Cây</t>
  </si>
  <si>
    <t>Mít ĐK gốc: 25cm ≤ Φ &lt;30cm</t>
  </si>
  <si>
    <t>Mít ĐK gốc: 10cm ≤ Φ &lt;15cm</t>
  </si>
  <si>
    <t>Nhãn ĐK gốc: 15cm ≤ Φ &lt;20cm</t>
  </si>
  <si>
    <t>Nhãn ĐK gốc: 3cm ≤ Φ &lt;5cm</t>
  </si>
  <si>
    <t>Bưởi Đk gốc: 14 - 18 cm</t>
  </si>
  <si>
    <t>Bưởi Đk gốc từ 6 - 10cm</t>
  </si>
  <si>
    <t>Bạch đàn ĐK gốc từ 5 -10cm</t>
  </si>
  <si>
    <t>Bạch đàn ĐK gốc từ 10 -13cm</t>
  </si>
  <si>
    <t>Bể nước không tấm đan, xây gạch, thánh 110mm. Kích thước 3,3m x 3,1m x 1,2m</t>
  </si>
  <si>
    <t>m3</t>
  </si>
  <si>
    <t>m2</t>
  </si>
  <si>
    <t>Tường rào xây cay bê tông 110mm. Kích thước 17m x 0,8m</t>
  </si>
  <si>
    <t>Phạm Văn Ninh</t>
  </si>
  <si>
    <t>Diệp Văn Chuyền, bố là Diệp Đức Kim</t>
  </si>
  <si>
    <t>Vải ĐK gốc: 30cm ≤ Φ &lt;35cm</t>
  </si>
  <si>
    <t>Bưởi ĐK gốc: 18cm ≤ Φ &lt;22cm</t>
  </si>
  <si>
    <t>Bưởi ĐK gốc: 14cm ≤ Φ &lt;18cm</t>
  </si>
  <si>
    <t>Ổi Đk gốc: 15cm ≤ Φ &lt;17cm</t>
  </si>
  <si>
    <t>Mít ĐK gốc ≥ 40 cm</t>
  </si>
  <si>
    <t>Sấu ĐK gốc ≥ 40 cm</t>
  </si>
  <si>
    <t>Xoan ĐK gốc 20cm ≤ Φ &lt;30cm</t>
  </si>
  <si>
    <t>Bạch đàn ĐK gốc từ trên 5 - 10cm</t>
  </si>
  <si>
    <t>Bạch đàn ĐK gốc từ trên 10 - 13cm</t>
  </si>
  <si>
    <t>Nhà chăn nuôi loại 2 số 1, móng xây cay, tường xây cay, trát vữa tam hợp, quét vôi, mái lợp Fibro xi măng, nền láng vữa xi măng. Kích thước dài 10m x rộng 6m x cao 3,5m</t>
  </si>
  <si>
    <t>Nhà chăn nuôi loại 2 số 2, móng xây cay, tường xây cay, trát vữa tam hợp, quét vôi, mái lợp Fibro xi măng, nền láng vữa xi măng. Kích thước dài 13,5 m x rộng 9m x cao 3,5m</t>
  </si>
  <si>
    <t>Sân bê tông gạch vỡ láng vữa xi măng, cát mác 150 dày 2-3cm. Kích thước 4m x 8m</t>
  </si>
  <si>
    <t>Giếng đất đào cổ xây gạch, ĐK 1,3m, sâu &gt;10m</t>
  </si>
  <si>
    <t>đ/cái</t>
  </si>
  <si>
    <t>Lưới B40 làm rào chắn, kích thước 1,2m x 85m</t>
  </si>
  <si>
    <t>(DỰ THẢO) PHƯƠNG ÁN BỒI THƯỜNG, HỖ TRỢ GIẢI PHÓNG MẶT BẰNG KHI NHÀ NƯỚC THU HỒI ĐẤT (ĐỢT 2)</t>
  </si>
  <si>
    <r>
      <t>Kinh phí bồi thường về đất:</t>
    </r>
    <r>
      <rPr>
        <sz val="18"/>
        <color theme="1"/>
        <rFont val="Times New Roman"/>
        <family val="1"/>
      </rPr>
      <t xml:space="preserve"> </t>
    </r>
    <r>
      <rPr>
        <i/>
        <sz val="18"/>
        <color theme="1"/>
        <rFont val="Times New Roman"/>
        <family val="1"/>
      </rPr>
      <t>đất rừng 30.000đ/m²</t>
    </r>
  </si>
  <si>
    <t>Khu chăn nuôi loại 3. Kích thước 17m x 6.5m</t>
  </si>
  <si>
    <t>An Long</t>
  </si>
  <si>
    <t>Số định danh
 cá nhân</t>
  </si>
  <si>
    <t>024070012137</t>
  </si>
  <si>
    <t>024085015949</t>
  </si>
  <si>
    <t>024071013861</t>
  </si>
  <si>
    <t>ỦY BAN NHÂN DÂN XÃ LẠNG GIANG</t>
  </si>
  <si>
    <t xml:space="preserve">          Để thực hiện dự án: Đầu tư xây dựng công trình khai thác mỏ đất san lấp mặt bằng tại khu vực cây Vả, thôn Hố Vầu, xã Tân Hưng
</t>
  </si>
  <si>
    <t xml:space="preserve">          Địa điểm: thôn Hố Vầu, xã Tân Hưng, huyện Lạng Giang, tỉnh Bắc Giang (nay là thôn Hố Vầu, xã Lạng Giang, tỉnh Bắc Ninh)</t>
  </si>
  <si>
    <t xml:space="preserve">         (Kèm theo thông báo số:      /TB-UBND ngày 30/3/2026 của UBND xã Lạng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</si>
</sst>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₫_-;\-* #,##0.00\ _₫_-;_-* &quot;-&quot;??\ _₫_-;_-@_-"/>
    <numFmt numFmtId="165" formatCode="#,##0.0;[Red]#,##0.0"/>
    <numFmt numFmtId="166" formatCode="_-* #,##0.0\ _₫_-;\-* #,##0.0\ _₫_-;_-* &quot;-&quot;??\ _₫_-;_-@_-"/>
    <numFmt numFmtId="167" formatCode="_-* #,##0\ _₫_-;\-* #,##0\ _₫_-;_-* &quot;-&quot;??\ _₫_-;_-@_-"/>
    <numFmt numFmtId="168" formatCode="_(* #,##0_);_(* \(#,##0\);_(* &quot;-&quot;?_);_(@_)"/>
    <numFmt numFmtId="169" formatCode="#,##0.0"/>
    <numFmt numFmtId="170" formatCode="_(* #,##0.0_);_(* \(#,##0.0\);_(* &quot;-&quot;?_);_(@_)"/>
  </numFmts>
  <fonts count="33" x14ac:knownFonts="1">
    <font>
      <sz val="10"/>
      <color indexed="8"/>
      <name val="Arial"/>
      <charset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5"/>
      <color theme="1"/>
      <name val="Times New Roman"/>
      <family val="1"/>
    </font>
    <font>
      <b/>
      <sz val="26"/>
      <color theme="1"/>
      <name val="Times New Roman"/>
      <family val="1"/>
    </font>
    <font>
      <i/>
      <sz val="2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9"/>
      <color theme="1"/>
      <name val="Times New Roman"/>
      <family val="1"/>
    </font>
    <font>
      <i/>
      <sz val="19"/>
      <color indexed="8"/>
      <name val="Times New Roman"/>
      <family val="1"/>
    </font>
    <font>
      <b/>
      <sz val="15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sz val="18"/>
      <name val="Times New Roman"/>
      <family val="1"/>
    </font>
    <font>
      <sz val="10"/>
      <color indexed="8"/>
      <name val="Arial"/>
      <family val="2"/>
    </font>
    <font>
      <b/>
      <sz val="15"/>
      <name val="Times New Roman"/>
      <family val="1"/>
    </font>
    <font>
      <sz val="16"/>
      <name val="Times New Roman"/>
      <family val="1"/>
    </font>
    <font>
      <b/>
      <sz val="19"/>
      <name val="Times New Roman"/>
      <family val="1"/>
    </font>
    <font>
      <b/>
      <sz val="17"/>
      <name val="Times New Roman"/>
      <family val="1"/>
    </font>
    <font>
      <sz val="18"/>
      <name val="Times New Roman"/>
      <family val="1"/>
    </font>
    <font>
      <sz val="15"/>
      <name val="Times New Roman"/>
      <family val="1"/>
    </font>
    <font>
      <sz val="17"/>
      <name val="Times New Roman"/>
      <family val="1"/>
    </font>
    <font>
      <b/>
      <sz val="17"/>
      <color theme="1"/>
      <name val="Times New Roman"/>
      <family val="1"/>
    </font>
    <font>
      <b/>
      <sz val="22"/>
      <color theme="1"/>
      <name val="Times New Roman"/>
      <family val="1"/>
    </font>
    <font>
      <b/>
      <i/>
      <sz val="19"/>
      <color theme="1"/>
      <name val="Times New Roman"/>
      <family val="1"/>
    </font>
    <font>
      <sz val="17"/>
      <color theme="1"/>
      <name val="Times New Roman"/>
      <family val="1"/>
    </font>
    <font>
      <sz val="22"/>
      <name val="Times New Roman"/>
      <family val="1"/>
    </font>
    <font>
      <sz val="22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i/>
      <sz val="18"/>
      <color theme="1"/>
      <name val="Times New Roman"/>
      <family val="1"/>
    </font>
    <font>
      <b/>
      <i/>
      <sz val="16"/>
      <name val="Times New Roman"/>
      <family val="1"/>
    </font>
    <font>
      <b/>
      <i/>
      <sz val="15"/>
      <name val="Times New Roman"/>
      <family val="1"/>
    </font>
    <font>
      <b/>
      <sz val="22"/>
      <color indexed="8"/>
      <name val="Times New Roman"/>
      <family val="1"/>
    </font>
    <font>
      <b/>
      <sz val="2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9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7" fontId="15" fillId="2" borderId="1" xfId="1" applyNumberFormat="1" applyFont="1" applyFill="1" applyBorder="1" applyAlignment="1" applyProtection="1">
      <alignment horizontal="right" vertical="center" wrapText="1" readingOrder="1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right" vertical="center" wrapText="1"/>
    </xf>
    <xf numFmtId="166" fontId="11" fillId="2" borderId="1" xfId="1" applyNumberFormat="1" applyFont="1" applyFill="1" applyBorder="1" applyAlignment="1" applyProtection="1">
      <alignment horizontal="right" vertical="center" wrapText="1"/>
    </xf>
    <xf numFmtId="169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167" fontId="15" fillId="2" borderId="1" xfId="1" applyNumberFormat="1" applyFont="1" applyFill="1" applyBorder="1" applyAlignment="1" applyProtection="1">
      <alignment horizontal="right" vertical="center" wrapText="1"/>
    </xf>
    <xf numFmtId="0" fontId="17" fillId="2" borderId="1" xfId="0" applyFont="1" applyFill="1" applyBorder="1" applyAlignment="1">
      <alignment horizontal="left" vertical="center"/>
    </xf>
    <xf numFmtId="170" fontId="17" fillId="2" borderId="1" xfId="0" applyNumberFormat="1" applyFont="1" applyFill="1" applyBorder="1" applyAlignment="1">
      <alignment horizontal="left" vertical="center"/>
    </xf>
    <xf numFmtId="166" fontId="18" fillId="2" borderId="1" xfId="1" applyNumberFormat="1" applyFont="1" applyFill="1" applyBorder="1" applyAlignment="1" applyProtection="1">
      <alignment horizontal="right" vertical="center" wrapText="1"/>
    </xf>
    <xf numFmtId="0" fontId="19" fillId="2" borderId="1" xfId="0" applyFont="1" applyFill="1" applyBorder="1" applyAlignment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 applyProtection="1">
      <alignment horizontal="right" vertical="center" wrapText="1" readingOrder="1"/>
    </xf>
    <xf numFmtId="167" fontId="16" fillId="2" borderId="1" xfId="1" applyNumberFormat="1" applyFont="1" applyFill="1" applyBorder="1" applyAlignment="1" applyProtection="1">
      <alignment horizontal="right" vertical="center" wrapText="1" readingOrder="1"/>
    </xf>
    <xf numFmtId="167" fontId="16" fillId="2" borderId="1" xfId="1" applyNumberFormat="1" applyFont="1" applyFill="1" applyBorder="1" applyAlignment="1" applyProtection="1">
      <alignment horizontal="center" vertical="center" wrapText="1" readingOrder="1"/>
    </xf>
    <xf numFmtId="167" fontId="11" fillId="2" borderId="1" xfId="0" applyNumberFormat="1" applyFont="1" applyFill="1" applyBorder="1" applyAlignment="1">
      <alignment vertical="center" wrapText="1" readingOrder="1"/>
    </xf>
    <xf numFmtId="0" fontId="18" fillId="2" borderId="0" xfId="0" applyFont="1" applyFill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170" fontId="17" fillId="2" borderId="1" xfId="0" applyNumberFormat="1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65" fontId="16" fillId="2" borderId="7" xfId="0" applyNumberFormat="1" applyFont="1" applyFill="1" applyBorder="1" applyAlignment="1">
      <alignment horizontal="right" vertical="center" wrapText="1"/>
    </xf>
    <xf numFmtId="166" fontId="11" fillId="2" borderId="7" xfId="1" applyNumberFormat="1" applyFont="1" applyFill="1" applyBorder="1" applyAlignment="1" applyProtection="1">
      <alignment horizontal="right" vertical="center" wrapText="1"/>
    </xf>
    <xf numFmtId="3" fontId="11" fillId="2" borderId="7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167" fontId="15" fillId="2" borderId="7" xfId="1" applyNumberFormat="1" applyFont="1" applyFill="1" applyBorder="1" applyAlignment="1" applyProtection="1">
      <alignment horizontal="right" vertical="center" wrapText="1"/>
    </xf>
    <xf numFmtId="0" fontId="17" fillId="2" borderId="7" xfId="0" applyFont="1" applyFill="1" applyBorder="1" applyAlignment="1">
      <alignment horizontal="left" vertical="center" wrapText="1"/>
    </xf>
    <xf numFmtId="166" fontId="18" fillId="2" borderId="7" xfId="1" applyNumberFormat="1" applyFont="1" applyFill="1" applyBorder="1" applyAlignment="1" applyProtection="1">
      <alignment horizontal="right" vertical="center" wrapText="1"/>
    </xf>
    <xf numFmtId="3" fontId="14" fillId="2" borderId="7" xfId="1" applyNumberFormat="1" applyFont="1" applyFill="1" applyBorder="1" applyAlignment="1" applyProtection="1">
      <alignment horizontal="right" vertical="center" wrapText="1" readingOrder="1"/>
    </xf>
    <xf numFmtId="167" fontId="15" fillId="2" borderId="7" xfId="1" applyNumberFormat="1" applyFont="1" applyFill="1" applyBorder="1" applyAlignment="1" applyProtection="1">
      <alignment horizontal="right" vertical="center" wrapText="1" readingOrder="1"/>
    </xf>
    <xf numFmtId="167" fontId="11" fillId="2" borderId="7" xfId="0" applyNumberFormat="1" applyFont="1" applyFill="1" applyBorder="1" applyAlignment="1">
      <alignment vertical="center" wrapText="1" readingOrder="1"/>
    </xf>
    <xf numFmtId="0" fontId="2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wrapText="1"/>
    </xf>
    <xf numFmtId="0" fontId="9" fillId="2" borderId="0" xfId="0" applyFont="1" applyFill="1"/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165" fontId="23" fillId="2" borderId="0" xfId="0" applyNumberFormat="1" applyFont="1" applyFill="1"/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3" fontId="2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1" fillId="2" borderId="0" xfId="0" applyFont="1" applyFill="1"/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3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166" fontId="30" fillId="2" borderId="1" xfId="1" applyNumberFormat="1" applyFont="1" applyFill="1" applyBorder="1" applyAlignment="1" applyProtection="1">
      <alignment horizontal="center" vertical="center" wrapText="1"/>
    </xf>
    <xf numFmtId="166" fontId="29" fillId="2" borderId="1" xfId="1" applyNumberFormat="1" applyFont="1" applyFill="1" applyBorder="1" applyAlignment="1" applyProtection="1">
      <alignment horizontal="center" vertical="center" wrapText="1"/>
    </xf>
    <xf numFmtId="167" fontId="29" fillId="2" borderId="1" xfId="1" applyNumberFormat="1" applyFont="1" applyFill="1" applyBorder="1" applyAlignment="1" applyProtection="1">
      <alignment horizontal="center" vertical="center" wrapText="1"/>
    </xf>
    <xf numFmtId="3" fontId="29" fillId="2" borderId="1" xfId="0" applyNumberFormat="1" applyFont="1" applyFill="1" applyBorder="1" applyAlignment="1">
      <alignment horizontal="right" vertical="center" wrapText="1"/>
    </xf>
    <xf numFmtId="168" fontId="30" fillId="2" borderId="1" xfId="0" applyNumberFormat="1" applyFont="1" applyFill="1" applyBorder="1" applyAlignment="1">
      <alignment horizontal="right" vertical="center" wrapText="1"/>
    </xf>
    <xf numFmtId="0" fontId="29" fillId="2" borderId="0" xfId="0" applyFont="1" applyFill="1" applyAlignment="1">
      <alignment horizontal="right" vertical="center" wrapText="1"/>
    </xf>
    <xf numFmtId="0" fontId="22" fillId="2" borderId="0" xfId="0" applyFont="1" applyFill="1" applyAlignment="1">
      <alignment horizont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vertical="center" wrapText="1"/>
    </xf>
    <xf numFmtId="49" fontId="15" fillId="2" borderId="7" xfId="0" applyNumberFormat="1" applyFont="1" applyFill="1" applyBorder="1" applyAlignment="1">
      <alignment vertical="center" wrapText="1"/>
    </xf>
    <xf numFmtId="49" fontId="7" fillId="2" borderId="0" xfId="0" applyNumberFormat="1" applyFont="1" applyFill="1" applyAlignment="1">
      <alignment horizontal="center" wrapText="1"/>
    </xf>
    <xf numFmtId="49" fontId="9" fillId="2" borderId="0" xfId="0" applyNumberFormat="1" applyFont="1" applyFill="1" applyAlignment="1">
      <alignment horizontal="left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9"/>
  <sheetViews>
    <sheetView tabSelected="1" zoomScale="50" zoomScaleNormal="50" zoomScaleSheetLayoutView="40" workbookViewId="0">
      <selection activeCell="C3" sqref="C3"/>
    </sheetView>
  </sheetViews>
  <sheetFormatPr defaultRowHeight="34.5" customHeight="1" x14ac:dyDescent="0.35"/>
  <cols>
    <col min="1" max="1" width="5.85546875" style="49" customWidth="1"/>
    <col min="2" max="2" width="33.140625" style="61" customWidth="1"/>
    <col min="3" max="3" width="26.5703125" style="94" customWidth="1"/>
    <col min="4" max="4" width="17.7109375" style="62" hidden="1" customWidth="1"/>
    <col min="5" max="5" width="8.7109375" style="75" customWidth="1"/>
    <col min="6" max="6" width="8.5703125" style="4" customWidth="1"/>
    <col min="7" max="7" width="16.5703125" style="63" customWidth="1"/>
    <col min="8" max="8" width="14.5703125" style="63" customWidth="1"/>
    <col min="9" max="10" width="16" style="4" customWidth="1"/>
    <col min="11" max="11" width="15.7109375" style="4" customWidth="1"/>
    <col min="12" max="12" width="12.140625" style="64" customWidth="1"/>
    <col min="13" max="13" width="18.42578125" style="4" customWidth="1"/>
    <col min="14" max="14" width="16.85546875" style="74" customWidth="1"/>
    <col min="15" max="15" width="26.5703125" style="75" customWidth="1"/>
    <col min="16" max="16" width="22.5703125" style="75" customWidth="1"/>
    <col min="17" max="17" width="68.85546875" style="67" customWidth="1"/>
    <col min="18" max="18" width="14" style="67" customWidth="1"/>
    <col min="19" max="19" width="13.28515625" style="76" customWidth="1"/>
    <col min="20" max="20" width="9.85546875" style="69" customWidth="1"/>
    <col min="21" max="21" width="8.28515625" style="75" customWidth="1"/>
    <col min="22" max="22" width="16.85546875" style="77" customWidth="1"/>
    <col min="23" max="23" width="22.42578125" style="75" customWidth="1"/>
    <col min="24" max="24" width="22.7109375" style="75" customWidth="1"/>
    <col min="25" max="25" width="28.28515625" style="75" customWidth="1"/>
    <col min="26" max="26" width="27.42578125" style="75" customWidth="1"/>
    <col min="27" max="27" width="24.7109375" style="78" customWidth="1"/>
    <col min="28" max="28" width="8.85546875" style="4"/>
    <col min="29" max="29" width="19.140625" style="4" bestFit="1" customWidth="1"/>
    <col min="30" max="251" width="8.85546875" style="4"/>
    <col min="252" max="252" width="5.85546875" style="4" customWidth="1"/>
    <col min="253" max="253" width="33" style="4" customWidth="1"/>
    <col min="254" max="254" width="26.5703125" style="4" customWidth="1"/>
    <col min="255" max="255" width="17.7109375" style="4" customWidth="1"/>
    <col min="256" max="256" width="5.85546875" style="4" customWidth="1"/>
    <col min="257" max="257" width="8.5703125" style="4" customWidth="1"/>
    <col min="258" max="259" width="14.5703125" style="4" customWidth="1"/>
    <col min="260" max="261" width="16" style="4" customWidth="1"/>
    <col min="262" max="262" width="14.140625" style="4" customWidth="1"/>
    <col min="263" max="263" width="12.140625" style="4" customWidth="1"/>
    <col min="264" max="264" width="18.42578125" style="4" customWidth="1"/>
    <col min="265" max="265" width="11.5703125" style="4" customWidth="1"/>
    <col min="266" max="266" width="26.5703125" style="4" customWidth="1"/>
    <col min="267" max="267" width="22.5703125" style="4" customWidth="1"/>
    <col min="268" max="268" width="68.85546875" style="4" customWidth="1"/>
    <col min="269" max="269" width="14" style="4" customWidth="1"/>
    <col min="270" max="270" width="13.28515625" style="4" customWidth="1"/>
    <col min="271" max="271" width="9.85546875" style="4" customWidth="1"/>
    <col min="272" max="272" width="8.28515625" style="4" customWidth="1"/>
    <col min="273" max="273" width="16.85546875" style="4" customWidth="1"/>
    <col min="274" max="274" width="22.42578125" style="4" customWidth="1"/>
    <col min="275" max="279" width="0" style="4" hidden="1" customWidth="1"/>
    <col min="280" max="281" width="24.140625" style="4" customWidth="1"/>
    <col min="282" max="282" width="27.42578125" style="4" customWidth="1"/>
    <col min="283" max="283" width="24.7109375" style="4" customWidth="1"/>
    <col min="284" max="284" width="8.85546875" style="4"/>
    <col min="285" max="285" width="19.140625" style="4" bestFit="1" customWidth="1"/>
    <col min="286" max="507" width="8.85546875" style="4"/>
    <col min="508" max="508" width="5.85546875" style="4" customWidth="1"/>
    <col min="509" max="509" width="33" style="4" customWidth="1"/>
    <col min="510" max="510" width="26.5703125" style="4" customWidth="1"/>
    <col min="511" max="511" width="17.7109375" style="4" customWidth="1"/>
    <col min="512" max="512" width="5.85546875" style="4" customWidth="1"/>
    <col min="513" max="513" width="8.5703125" style="4" customWidth="1"/>
    <col min="514" max="515" width="14.5703125" style="4" customWidth="1"/>
    <col min="516" max="517" width="16" style="4" customWidth="1"/>
    <col min="518" max="518" width="14.140625" style="4" customWidth="1"/>
    <col min="519" max="519" width="12.140625" style="4" customWidth="1"/>
    <col min="520" max="520" width="18.42578125" style="4" customWidth="1"/>
    <col min="521" max="521" width="11.5703125" style="4" customWidth="1"/>
    <col min="522" max="522" width="26.5703125" style="4" customWidth="1"/>
    <col min="523" max="523" width="22.5703125" style="4" customWidth="1"/>
    <col min="524" max="524" width="68.85546875" style="4" customWidth="1"/>
    <col min="525" max="525" width="14" style="4" customWidth="1"/>
    <col min="526" max="526" width="13.28515625" style="4" customWidth="1"/>
    <col min="527" max="527" width="9.85546875" style="4" customWidth="1"/>
    <col min="528" max="528" width="8.28515625" style="4" customWidth="1"/>
    <col min="529" max="529" width="16.85546875" style="4" customWidth="1"/>
    <col min="530" max="530" width="22.42578125" style="4" customWidth="1"/>
    <col min="531" max="535" width="0" style="4" hidden="1" customWidth="1"/>
    <col min="536" max="537" width="24.140625" style="4" customWidth="1"/>
    <col min="538" max="538" width="27.42578125" style="4" customWidth="1"/>
    <col min="539" max="539" width="24.7109375" style="4" customWidth="1"/>
    <col min="540" max="540" width="8.85546875" style="4"/>
    <col min="541" max="541" width="19.140625" style="4" bestFit="1" customWidth="1"/>
    <col min="542" max="763" width="8.85546875" style="4"/>
    <col min="764" max="764" width="5.85546875" style="4" customWidth="1"/>
    <col min="765" max="765" width="33" style="4" customWidth="1"/>
    <col min="766" max="766" width="26.5703125" style="4" customWidth="1"/>
    <col min="767" max="767" width="17.7109375" style="4" customWidth="1"/>
    <col min="768" max="768" width="5.85546875" style="4" customWidth="1"/>
    <col min="769" max="769" width="8.5703125" style="4" customWidth="1"/>
    <col min="770" max="771" width="14.5703125" style="4" customWidth="1"/>
    <col min="772" max="773" width="16" style="4" customWidth="1"/>
    <col min="774" max="774" width="14.140625" style="4" customWidth="1"/>
    <col min="775" max="775" width="12.140625" style="4" customWidth="1"/>
    <col min="776" max="776" width="18.42578125" style="4" customWidth="1"/>
    <col min="777" max="777" width="11.5703125" style="4" customWidth="1"/>
    <col min="778" max="778" width="26.5703125" style="4" customWidth="1"/>
    <col min="779" max="779" width="22.5703125" style="4" customWidth="1"/>
    <col min="780" max="780" width="68.85546875" style="4" customWidth="1"/>
    <col min="781" max="781" width="14" style="4" customWidth="1"/>
    <col min="782" max="782" width="13.28515625" style="4" customWidth="1"/>
    <col min="783" max="783" width="9.85546875" style="4" customWidth="1"/>
    <col min="784" max="784" width="8.28515625" style="4" customWidth="1"/>
    <col min="785" max="785" width="16.85546875" style="4" customWidth="1"/>
    <col min="786" max="786" width="22.42578125" style="4" customWidth="1"/>
    <col min="787" max="791" width="0" style="4" hidden="1" customWidth="1"/>
    <col min="792" max="793" width="24.140625" style="4" customWidth="1"/>
    <col min="794" max="794" width="27.42578125" style="4" customWidth="1"/>
    <col min="795" max="795" width="24.7109375" style="4" customWidth="1"/>
    <col min="796" max="796" width="8.85546875" style="4"/>
    <col min="797" max="797" width="19.140625" style="4" bestFit="1" customWidth="1"/>
    <col min="798" max="1019" width="8.85546875" style="4"/>
    <col min="1020" max="1020" width="5.85546875" style="4" customWidth="1"/>
    <col min="1021" max="1021" width="33" style="4" customWidth="1"/>
    <col min="1022" max="1022" width="26.5703125" style="4" customWidth="1"/>
    <col min="1023" max="1023" width="17.7109375" style="4" customWidth="1"/>
    <col min="1024" max="1024" width="5.85546875" style="4" customWidth="1"/>
    <col min="1025" max="1025" width="8.5703125" style="4" customWidth="1"/>
    <col min="1026" max="1027" width="14.5703125" style="4" customWidth="1"/>
    <col min="1028" max="1029" width="16" style="4" customWidth="1"/>
    <col min="1030" max="1030" width="14.140625" style="4" customWidth="1"/>
    <col min="1031" max="1031" width="12.140625" style="4" customWidth="1"/>
    <col min="1032" max="1032" width="18.42578125" style="4" customWidth="1"/>
    <col min="1033" max="1033" width="11.5703125" style="4" customWidth="1"/>
    <col min="1034" max="1034" width="26.5703125" style="4" customWidth="1"/>
    <col min="1035" max="1035" width="22.5703125" style="4" customWidth="1"/>
    <col min="1036" max="1036" width="68.85546875" style="4" customWidth="1"/>
    <col min="1037" max="1037" width="14" style="4" customWidth="1"/>
    <col min="1038" max="1038" width="13.28515625" style="4" customWidth="1"/>
    <col min="1039" max="1039" width="9.85546875" style="4" customWidth="1"/>
    <col min="1040" max="1040" width="8.28515625" style="4" customWidth="1"/>
    <col min="1041" max="1041" width="16.85546875" style="4" customWidth="1"/>
    <col min="1042" max="1042" width="22.42578125" style="4" customWidth="1"/>
    <col min="1043" max="1047" width="0" style="4" hidden="1" customWidth="1"/>
    <col min="1048" max="1049" width="24.140625" style="4" customWidth="1"/>
    <col min="1050" max="1050" width="27.42578125" style="4" customWidth="1"/>
    <col min="1051" max="1051" width="24.7109375" style="4" customWidth="1"/>
    <col min="1052" max="1052" width="8.85546875" style="4"/>
    <col min="1053" max="1053" width="19.140625" style="4" bestFit="1" customWidth="1"/>
    <col min="1054" max="1275" width="8.85546875" style="4"/>
    <col min="1276" max="1276" width="5.85546875" style="4" customWidth="1"/>
    <col min="1277" max="1277" width="33" style="4" customWidth="1"/>
    <col min="1278" max="1278" width="26.5703125" style="4" customWidth="1"/>
    <col min="1279" max="1279" width="17.7109375" style="4" customWidth="1"/>
    <col min="1280" max="1280" width="5.85546875" style="4" customWidth="1"/>
    <col min="1281" max="1281" width="8.5703125" style="4" customWidth="1"/>
    <col min="1282" max="1283" width="14.5703125" style="4" customWidth="1"/>
    <col min="1284" max="1285" width="16" style="4" customWidth="1"/>
    <col min="1286" max="1286" width="14.140625" style="4" customWidth="1"/>
    <col min="1287" max="1287" width="12.140625" style="4" customWidth="1"/>
    <col min="1288" max="1288" width="18.42578125" style="4" customWidth="1"/>
    <col min="1289" max="1289" width="11.5703125" style="4" customWidth="1"/>
    <col min="1290" max="1290" width="26.5703125" style="4" customWidth="1"/>
    <col min="1291" max="1291" width="22.5703125" style="4" customWidth="1"/>
    <col min="1292" max="1292" width="68.85546875" style="4" customWidth="1"/>
    <col min="1293" max="1293" width="14" style="4" customWidth="1"/>
    <col min="1294" max="1294" width="13.28515625" style="4" customWidth="1"/>
    <col min="1295" max="1295" width="9.85546875" style="4" customWidth="1"/>
    <col min="1296" max="1296" width="8.28515625" style="4" customWidth="1"/>
    <col min="1297" max="1297" width="16.85546875" style="4" customWidth="1"/>
    <col min="1298" max="1298" width="22.42578125" style="4" customWidth="1"/>
    <col min="1299" max="1303" width="0" style="4" hidden="1" customWidth="1"/>
    <col min="1304" max="1305" width="24.140625" style="4" customWidth="1"/>
    <col min="1306" max="1306" width="27.42578125" style="4" customWidth="1"/>
    <col min="1307" max="1307" width="24.7109375" style="4" customWidth="1"/>
    <col min="1308" max="1308" width="8.85546875" style="4"/>
    <col min="1309" max="1309" width="19.140625" style="4" bestFit="1" customWidth="1"/>
    <col min="1310" max="1531" width="8.85546875" style="4"/>
    <col min="1532" max="1532" width="5.85546875" style="4" customWidth="1"/>
    <col min="1533" max="1533" width="33" style="4" customWidth="1"/>
    <col min="1534" max="1534" width="26.5703125" style="4" customWidth="1"/>
    <col min="1535" max="1535" width="17.7109375" style="4" customWidth="1"/>
    <col min="1536" max="1536" width="5.85546875" style="4" customWidth="1"/>
    <col min="1537" max="1537" width="8.5703125" style="4" customWidth="1"/>
    <col min="1538" max="1539" width="14.5703125" style="4" customWidth="1"/>
    <col min="1540" max="1541" width="16" style="4" customWidth="1"/>
    <col min="1542" max="1542" width="14.140625" style="4" customWidth="1"/>
    <col min="1543" max="1543" width="12.140625" style="4" customWidth="1"/>
    <col min="1544" max="1544" width="18.42578125" style="4" customWidth="1"/>
    <col min="1545" max="1545" width="11.5703125" style="4" customWidth="1"/>
    <col min="1546" max="1546" width="26.5703125" style="4" customWidth="1"/>
    <col min="1547" max="1547" width="22.5703125" style="4" customWidth="1"/>
    <col min="1548" max="1548" width="68.85546875" style="4" customWidth="1"/>
    <col min="1549" max="1549" width="14" style="4" customWidth="1"/>
    <col min="1550" max="1550" width="13.28515625" style="4" customWidth="1"/>
    <col min="1551" max="1551" width="9.85546875" style="4" customWidth="1"/>
    <col min="1552" max="1552" width="8.28515625" style="4" customWidth="1"/>
    <col min="1553" max="1553" width="16.85546875" style="4" customWidth="1"/>
    <col min="1554" max="1554" width="22.42578125" style="4" customWidth="1"/>
    <col min="1555" max="1559" width="0" style="4" hidden="1" customWidth="1"/>
    <col min="1560" max="1561" width="24.140625" style="4" customWidth="1"/>
    <col min="1562" max="1562" width="27.42578125" style="4" customWidth="1"/>
    <col min="1563" max="1563" width="24.7109375" style="4" customWidth="1"/>
    <col min="1564" max="1564" width="8.85546875" style="4"/>
    <col min="1565" max="1565" width="19.140625" style="4" bestFit="1" customWidth="1"/>
    <col min="1566" max="1787" width="8.85546875" style="4"/>
    <col min="1788" max="1788" width="5.85546875" style="4" customWidth="1"/>
    <col min="1789" max="1789" width="33" style="4" customWidth="1"/>
    <col min="1790" max="1790" width="26.5703125" style="4" customWidth="1"/>
    <col min="1791" max="1791" width="17.7109375" style="4" customWidth="1"/>
    <col min="1792" max="1792" width="5.85546875" style="4" customWidth="1"/>
    <col min="1793" max="1793" width="8.5703125" style="4" customWidth="1"/>
    <col min="1794" max="1795" width="14.5703125" style="4" customWidth="1"/>
    <col min="1796" max="1797" width="16" style="4" customWidth="1"/>
    <col min="1798" max="1798" width="14.140625" style="4" customWidth="1"/>
    <col min="1799" max="1799" width="12.140625" style="4" customWidth="1"/>
    <col min="1800" max="1800" width="18.42578125" style="4" customWidth="1"/>
    <col min="1801" max="1801" width="11.5703125" style="4" customWidth="1"/>
    <col min="1802" max="1802" width="26.5703125" style="4" customWidth="1"/>
    <col min="1803" max="1803" width="22.5703125" style="4" customWidth="1"/>
    <col min="1804" max="1804" width="68.85546875" style="4" customWidth="1"/>
    <col min="1805" max="1805" width="14" style="4" customWidth="1"/>
    <col min="1806" max="1806" width="13.28515625" style="4" customWidth="1"/>
    <col min="1807" max="1807" width="9.85546875" style="4" customWidth="1"/>
    <col min="1808" max="1808" width="8.28515625" style="4" customWidth="1"/>
    <col min="1809" max="1809" width="16.85546875" style="4" customWidth="1"/>
    <col min="1810" max="1810" width="22.42578125" style="4" customWidth="1"/>
    <col min="1811" max="1815" width="0" style="4" hidden="1" customWidth="1"/>
    <col min="1816" max="1817" width="24.140625" style="4" customWidth="1"/>
    <col min="1818" max="1818" width="27.42578125" style="4" customWidth="1"/>
    <col min="1819" max="1819" width="24.7109375" style="4" customWidth="1"/>
    <col min="1820" max="1820" width="8.85546875" style="4"/>
    <col min="1821" max="1821" width="19.140625" style="4" bestFit="1" customWidth="1"/>
    <col min="1822" max="2043" width="8.85546875" style="4"/>
    <col min="2044" max="2044" width="5.85546875" style="4" customWidth="1"/>
    <col min="2045" max="2045" width="33" style="4" customWidth="1"/>
    <col min="2046" max="2046" width="26.5703125" style="4" customWidth="1"/>
    <col min="2047" max="2047" width="17.7109375" style="4" customWidth="1"/>
    <col min="2048" max="2048" width="5.85546875" style="4" customWidth="1"/>
    <col min="2049" max="2049" width="8.5703125" style="4" customWidth="1"/>
    <col min="2050" max="2051" width="14.5703125" style="4" customWidth="1"/>
    <col min="2052" max="2053" width="16" style="4" customWidth="1"/>
    <col min="2054" max="2054" width="14.140625" style="4" customWidth="1"/>
    <col min="2055" max="2055" width="12.140625" style="4" customWidth="1"/>
    <col min="2056" max="2056" width="18.42578125" style="4" customWidth="1"/>
    <col min="2057" max="2057" width="11.5703125" style="4" customWidth="1"/>
    <col min="2058" max="2058" width="26.5703125" style="4" customWidth="1"/>
    <col min="2059" max="2059" width="22.5703125" style="4" customWidth="1"/>
    <col min="2060" max="2060" width="68.85546875" style="4" customWidth="1"/>
    <col min="2061" max="2061" width="14" style="4" customWidth="1"/>
    <col min="2062" max="2062" width="13.28515625" style="4" customWidth="1"/>
    <col min="2063" max="2063" width="9.85546875" style="4" customWidth="1"/>
    <col min="2064" max="2064" width="8.28515625" style="4" customWidth="1"/>
    <col min="2065" max="2065" width="16.85546875" style="4" customWidth="1"/>
    <col min="2066" max="2066" width="22.42578125" style="4" customWidth="1"/>
    <col min="2067" max="2071" width="0" style="4" hidden="1" customWidth="1"/>
    <col min="2072" max="2073" width="24.140625" style="4" customWidth="1"/>
    <col min="2074" max="2074" width="27.42578125" style="4" customWidth="1"/>
    <col min="2075" max="2075" width="24.7109375" style="4" customWidth="1"/>
    <col min="2076" max="2076" width="8.85546875" style="4"/>
    <col min="2077" max="2077" width="19.140625" style="4" bestFit="1" customWidth="1"/>
    <col min="2078" max="2299" width="8.85546875" style="4"/>
    <col min="2300" max="2300" width="5.85546875" style="4" customWidth="1"/>
    <col min="2301" max="2301" width="33" style="4" customWidth="1"/>
    <col min="2302" max="2302" width="26.5703125" style="4" customWidth="1"/>
    <col min="2303" max="2303" width="17.7109375" style="4" customWidth="1"/>
    <col min="2304" max="2304" width="5.85546875" style="4" customWidth="1"/>
    <col min="2305" max="2305" width="8.5703125" style="4" customWidth="1"/>
    <col min="2306" max="2307" width="14.5703125" style="4" customWidth="1"/>
    <col min="2308" max="2309" width="16" style="4" customWidth="1"/>
    <col min="2310" max="2310" width="14.140625" style="4" customWidth="1"/>
    <col min="2311" max="2311" width="12.140625" style="4" customWidth="1"/>
    <col min="2312" max="2312" width="18.42578125" style="4" customWidth="1"/>
    <col min="2313" max="2313" width="11.5703125" style="4" customWidth="1"/>
    <col min="2314" max="2314" width="26.5703125" style="4" customWidth="1"/>
    <col min="2315" max="2315" width="22.5703125" style="4" customWidth="1"/>
    <col min="2316" max="2316" width="68.85546875" style="4" customWidth="1"/>
    <col min="2317" max="2317" width="14" style="4" customWidth="1"/>
    <col min="2318" max="2318" width="13.28515625" style="4" customWidth="1"/>
    <col min="2319" max="2319" width="9.85546875" style="4" customWidth="1"/>
    <col min="2320" max="2320" width="8.28515625" style="4" customWidth="1"/>
    <col min="2321" max="2321" width="16.85546875" style="4" customWidth="1"/>
    <col min="2322" max="2322" width="22.42578125" style="4" customWidth="1"/>
    <col min="2323" max="2327" width="0" style="4" hidden="1" customWidth="1"/>
    <col min="2328" max="2329" width="24.140625" style="4" customWidth="1"/>
    <col min="2330" max="2330" width="27.42578125" style="4" customWidth="1"/>
    <col min="2331" max="2331" width="24.7109375" style="4" customWidth="1"/>
    <col min="2332" max="2332" width="8.85546875" style="4"/>
    <col min="2333" max="2333" width="19.140625" style="4" bestFit="1" customWidth="1"/>
    <col min="2334" max="2555" width="8.85546875" style="4"/>
    <col min="2556" max="2556" width="5.85546875" style="4" customWidth="1"/>
    <col min="2557" max="2557" width="33" style="4" customWidth="1"/>
    <col min="2558" max="2558" width="26.5703125" style="4" customWidth="1"/>
    <col min="2559" max="2559" width="17.7109375" style="4" customWidth="1"/>
    <col min="2560" max="2560" width="5.85546875" style="4" customWidth="1"/>
    <col min="2561" max="2561" width="8.5703125" style="4" customWidth="1"/>
    <col min="2562" max="2563" width="14.5703125" style="4" customWidth="1"/>
    <col min="2564" max="2565" width="16" style="4" customWidth="1"/>
    <col min="2566" max="2566" width="14.140625" style="4" customWidth="1"/>
    <col min="2567" max="2567" width="12.140625" style="4" customWidth="1"/>
    <col min="2568" max="2568" width="18.42578125" style="4" customWidth="1"/>
    <col min="2569" max="2569" width="11.5703125" style="4" customWidth="1"/>
    <col min="2570" max="2570" width="26.5703125" style="4" customWidth="1"/>
    <col min="2571" max="2571" width="22.5703125" style="4" customWidth="1"/>
    <col min="2572" max="2572" width="68.85546875" style="4" customWidth="1"/>
    <col min="2573" max="2573" width="14" style="4" customWidth="1"/>
    <col min="2574" max="2574" width="13.28515625" style="4" customWidth="1"/>
    <col min="2575" max="2575" width="9.85546875" style="4" customWidth="1"/>
    <col min="2576" max="2576" width="8.28515625" style="4" customWidth="1"/>
    <col min="2577" max="2577" width="16.85546875" style="4" customWidth="1"/>
    <col min="2578" max="2578" width="22.42578125" style="4" customWidth="1"/>
    <col min="2579" max="2583" width="0" style="4" hidden="1" customWidth="1"/>
    <col min="2584" max="2585" width="24.140625" style="4" customWidth="1"/>
    <col min="2586" max="2586" width="27.42578125" style="4" customWidth="1"/>
    <col min="2587" max="2587" width="24.7109375" style="4" customWidth="1"/>
    <col min="2588" max="2588" width="8.85546875" style="4"/>
    <col min="2589" max="2589" width="19.140625" style="4" bestFit="1" customWidth="1"/>
    <col min="2590" max="2811" width="8.85546875" style="4"/>
    <col min="2812" max="2812" width="5.85546875" style="4" customWidth="1"/>
    <col min="2813" max="2813" width="33" style="4" customWidth="1"/>
    <col min="2814" max="2814" width="26.5703125" style="4" customWidth="1"/>
    <col min="2815" max="2815" width="17.7109375" style="4" customWidth="1"/>
    <col min="2816" max="2816" width="5.85546875" style="4" customWidth="1"/>
    <col min="2817" max="2817" width="8.5703125" style="4" customWidth="1"/>
    <col min="2818" max="2819" width="14.5703125" style="4" customWidth="1"/>
    <col min="2820" max="2821" width="16" style="4" customWidth="1"/>
    <col min="2822" max="2822" width="14.140625" style="4" customWidth="1"/>
    <col min="2823" max="2823" width="12.140625" style="4" customWidth="1"/>
    <col min="2824" max="2824" width="18.42578125" style="4" customWidth="1"/>
    <col min="2825" max="2825" width="11.5703125" style="4" customWidth="1"/>
    <col min="2826" max="2826" width="26.5703125" style="4" customWidth="1"/>
    <col min="2827" max="2827" width="22.5703125" style="4" customWidth="1"/>
    <col min="2828" max="2828" width="68.85546875" style="4" customWidth="1"/>
    <col min="2829" max="2829" width="14" style="4" customWidth="1"/>
    <col min="2830" max="2830" width="13.28515625" style="4" customWidth="1"/>
    <col min="2831" max="2831" width="9.85546875" style="4" customWidth="1"/>
    <col min="2832" max="2832" width="8.28515625" style="4" customWidth="1"/>
    <col min="2833" max="2833" width="16.85546875" style="4" customWidth="1"/>
    <col min="2834" max="2834" width="22.42578125" style="4" customWidth="1"/>
    <col min="2835" max="2839" width="0" style="4" hidden="1" customWidth="1"/>
    <col min="2840" max="2841" width="24.140625" style="4" customWidth="1"/>
    <col min="2842" max="2842" width="27.42578125" style="4" customWidth="1"/>
    <col min="2843" max="2843" width="24.7109375" style="4" customWidth="1"/>
    <col min="2844" max="2844" width="8.85546875" style="4"/>
    <col min="2845" max="2845" width="19.140625" style="4" bestFit="1" customWidth="1"/>
    <col min="2846" max="3067" width="8.85546875" style="4"/>
    <col min="3068" max="3068" width="5.85546875" style="4" customWidth="1"/>
    <col min="3069" max="3069" width="33" style="4" customWidth="1"/>
    <col min="3070" max="3070" width="26.5703125" style="4" customWidth="1"/>
    <col min="3071" max="3071" width="17.7109375" style="4" customWidth="1"/>
    <col min="3072" max="3072" width="5.85546875" style="4" customWidth="1"/>
    <col min="3073" max="3073" width="8.5703125" style="4" customWidth="1"/>
    <col min="3074" max="3075" width="14.5703125" style="4" customWidth="1"/>
    <col min="3076" max="3077" width="16" style="4" customWidth="1"/>
    <col min="3078" max="3078" width="14.140625" style="4" customWidth="1"/>
    <col min="3079" max="3079" width="12.140625" style="4" customWidth="1"/>
    <col min="3080" max="3080" width="18.42578125" style="4" customWidth="1"/>
    <col min="3081" max="3081" width="11.5703125" style="4" customWidth="1"/>
    <col min="3082" max="3082" width="26.5703125" style="4" customWidth="1"/>
    <col min="3083" max="3083" width="22.5703125" style="4" customWidth="1"/>
    <col min="3084" max="3084" width="68.85546875" style="4" customWidth="1"/>
    <col min="3085" max="3085" width="14" style="4" customWidth="1"/>
    <col min="3086" max="3086" width="13.28515625" style="4" customWidth="1"/>
    <col min="3087" max="3087" width="9.85546875" style="4" customWidth="1"/>
    <col min="3088" max="3088" width="8.28515625" style="4" customWidth="1"/>
    <col min="3089" max="3089" width="16.85546875" style="4" customWidth="1"/>
    <col min="3090" max="3090" width="22.42578125" style="4" customWidth="1"/>
    <col min="3091" max="3095" width="0" style="4" hidden="1" customWidth="1"/>
    <col min="3096" max="3097" width="24.140625" style="4" customWidth="1"/>
    <col min="3098" max="3098" width="27.42578125" style="4" customWidth="1"/>
    <col min="3099" max="3099" width="24.7109375" style="4" customWidth="1"/>
    <col min="3100" max="3100" width="8.85546875" style="4"/>
    <col min="3101" max="3101" width="19.140625" style="4" bestFit="1" customWidth="1"/>
    <col min="3102" max="3323" width="8.85546875" style="4"/>
    <col min="3324" max="3324" width="5.85546875" style="4" customWidth="1"/>
    <col min="3325" max="3325" width="33" style="4" customWidth="1"/>
    <col min="3326" max="3326" width="26.5703125" style="4" customWidth="1"/>
    <col min="3327" max="3327" width="17.7109375" style="4" customWidth="1"/>
    <col min="3328" max="3328" width="5.85546875" style="4" customWidth="1"/>
    <col min="3329" max="3329" width="8.5703125" style="4" customWidth="1"/>
    <col min="3330" max="3331" width="14.5703125" style="4" customWidth="1"/>
    <col min="3332" max="3333" width="16" style="4" customWidth="1"/>
    <col min="3334" max="3334" width="14.140625" style="4" customWidth="1"/>
    <col min="3335" max="3335" width="12.140625" style="4" customWidth="1"/>
    <col min="3336" max="3336" width="18.42578125" style="4" customWidth="1"/>
    <col min="3337" max="3337" width="11.5703125" style="4" customWidth="1"/>
    <col min="3338" max="3338" width="26.5703125" style="4" customWidth="1"/>
    <col min="3339" max="3339" width="22.5703125" style="4" customWidth="1"/>
    <col min="3340" max="3340" width="68.85546875" style="4" customWidth="1"/>
    <col min="3341" max="3341" width="14" style="4" customWidth="1"/>
    <col min="3342" max="3342" width="13.28515625" style="4" customWidth="1"/>
    <col min="3343" max="3343" width="9.85546875" style="4" customWidth="1"/>
    <col min="3344" max="3344" width="8.28515625" style="4" customWidth="1"/>
    <col min="3345" max="3345" width="16.85546875" style="4" customWidth="1"/>
    <col min="3346" max="3346" width="22.42578125" style="4" customWidth="1"/>
    <col min="3347" max="3351" width="0" style="4" hidden="1" customWidth="1"/>
    <col min="3352" max="3353" width="24.140625" style="4" customWidth="1"/>
    <col min="3354" max="3354" width="27.42578125" style="4" customWidth="1"/>
    <col min="3355" max="3355" width="24.7109375" style="4" customWidth="1"/>
    <col min="3356" max="3356" width="8.85546875" style="4"/>
    <col min="3357" max="3357" width="19.140625" style="4" bestFit="1" customWidth="1"/>
    <col min="3358" max="3579" width="8.85546875" style="4"/>
    <col min="3580" max="3580" width="5.85546875" style="4" customWidth="1"/>
    <col min="3581" max="3581" width="33" style="4" customWidth="1"/>
    <col min="3582" max="3582" width="26.5703125" style="4" customWidth="1"/>
    <col min="3583" max="3583" width="17.7109375" style="4" customWidth="1"/>
    <col min="3584" max="3584" width="5.85546875" style="4" customWidth="1"/>
    <col min="3585" max="3585" width="8.5703125" style="4" customWidth="1"/>
    <col min="3586" max="3587" width="14.5703125" style="4" customWidth="1"/>
    <col min="3588" max="3589" width="16" style="4" customWidth="1"/>
    <col min="3590" max="3590" width="14.140625" style="4" customWidth="1"/>
    <col min="3591" max="3591" width="12.140625" style="4" customWidth="1"/>
    <col min="3592" max="3592" width="18.42578125" style="4" customWidth="1"/>
    <col min="3593" max="3593" width="11.5703125" style="4" customWidth="1"/>
    <col min="3594" max="3594" width="26.5703125" style="4" customWidth="1"/>
    <col min="3595" max="3595" width="22.5703125" style="4" customWidth="1"/>
    <col min="3596" max="3596" width="68.85546875" style="4" customWidth="1"/>
    <col min="3597" max="3597" width="14" style="4" customWidth="1"/>
    <col min="3598" max="3598" width="13.28515625" style="4" customWidth="1"/>
    <col min="3599" max="3599" width="9.85546875" style="4" customWidth="1"/>
    <col min="3600" max="3600" width="8.28515625" style="4" customWidth="1"/>
    <col min="3601" max="3601" width="16.85546875" style="4" customWidth="1"/>
    <col min="3602" max="3602" width="22.42578125" style="4" customWidth="1"/>
    <col min="3603" max="3607" width="0" style="4" hidden="1" customWidth="1"/>
    <col min="3608" max="3609" width="24.140625" style="4" customWidth="1"/>
    <col min="3610" max="3610" width="27.42578125" style="4" customWidth="1"/>
    <col min="3611" max="3611" width="24.7109375" style="4" customWidth="1"/>
    <col min="3612" max="3612" width="8.85546875" style="4"/>
    <col min="3613" max="3613" width="19.140625" style="4" bestFit="1" customWidth="1"/>
    <col min="3614" max="3835" width="8.85546875" style="4"/>
    <col min="3836" max="3836" width="5.85546875" style="4" customWidth="1"/>
    <col min="3837" max="3837" width="33" style="4" customWidth="1"/>
    <col min="3838" max="3838" width="26.5703125" style="4" customWidth="1"/>
    <col min="3839" max="3839" width="17.7109375" style="4" customWidth="1"/>
    <col min="3840" max="3840" width="5.85546875" style="4" customWidth="1"/>
    <col min="3841" max="3841" width="8.5703125" style="4" customWidth="1"/>
    <col min="3842" max="3843" width="14.5703125" style="4" customWidth="1"/>
    <col min="3844" max="3845" width="16" style="4" customWidth="1"/>
    <col min="3846" max="3846" width="14.140625" style="4" customWidth="1"/>
    <col min="3847" max="3847" width="12.140625" style="4" customWidth="1"/>
    <col min="3848" max="3848" width="18.42578125" style="4" customWidth="1"/>
    <col min="3849" max="3849" width="11.5703125" style="4" customWidth="1"/>
    <col min="3850" max="3850" width="26.5703125" style="4" customWidth="1"/>
    <col min="3851" max="3851" width="22.5703125" style="4" customWidth="1"/>
    <col min="3852" max="3852" width="68.85546875" style="4" customWidth="1"/>
    <col min="3853" max="3853" width="14" style="4" customWidth="1"/>
    <col min="3854" max="3854" width="13.28515625" style="4" customWidth="1"/>
    <col min="3855" max="3855" width="9.85546875" style="4" customWidth="1"/>
    <col min="3856" max="3856" width="8.28515625" style="4" customWidth="1"/>
    <col min="3857" max="3857" width="16.85546875" style="4" customWidth="1"/>
    <col min="3858" max="3858" width="22.42578125" style="4" customWidth="1"/>
    <col min="3859" max="3863" width="0" style="4" hidden="1" customWidth="1"/>
    <col min="3864" max="3865" width="24.140625" style="4" customWidth="1"/>
    <col min="3866" max="3866" width="27.42578125" style="4" customWidth="1"/>
    <col min="3867" max="3867" width="24.7109375" style="4" customWidth="1"/>
    <col min="3868" max="3868" width="8.85546875" style="4"/>
    <col min="3869" max="3869" width="19.140625" style="4" bestFit="1" customWidth="1"/>
    <col min="3870" max="4091" width="8.85546875" style="4"/>
    <col min="4092" max="4092" width="5.85546875" style="4" customWidth="1"/>
    <col min="4093" max="4093" width="33" style="4" customWidth="1"/>
    <col min="4094" max="4094" width="26.5703125" style="4" customWidth="1"/>
    <col min="4095" max="4095" width="17.7109375" style="4" customWidth="1"/>
    <col min="4096" max="4096" width="5.85546875" style="4" customWidth="1"/>
    <col min="4097" max="4097" width="8.5703125" style="4" customWidth="1"/>
    <col min="4098" max="4099" width="14.5703125" style="4" customWidth="1"/>
    <col min="4100" max="4101" width="16" style="4" customWidth="1"/>
    <col min="4102" max="4102" width="14.140625" style="4" customWidth="1"/>
    <col min="4103" max="4103" width="12.140625" style="4" customWidth="1"/>
    <col min="4104" max="4104" width="18.42578125" style="4" customWidth="1"/>
    <col min="4105" max="4105" width="11.5703125" style="4" customWidth="1"/>
    <col min="4106" max="4106" width="26.5703125" style="4" customWidth="1"/>
    <col min="4107" max="4107" width="22.5703125" style="4" customWidth="1"/>
    <col min="4108" max="4108" width="68.85546875" style="4" customWidth="1"/>
    <col min="4109" max="4109" width="14" style="4" customWidth="1"/>
    <col min="4110" max="4110" width="13.28515625" style="4" customWidth="1"/>
    <col min="4111" max="4111" width="9.85546875" style="4" customWidth="1"/>
    <col min="4112" max="4112" width="8.28515625" style="4" customWidth="1"/>
    <col min="4113" max="4113" width="16.85546875" style="4" customWidth="1"/>
    <col min="4114" max="4114" width="22.42578125" style="4" customWidth="1"/>
    <col min="4115" max="4119" width="0" style="4" hidden="1" customWidth="1"/>
    <col min="4120" max="4121" width="24.140625" style="4" customWidth="1"/>
    <col min="4122" max="4122" width="27.42578125" style="4" customWidth="1"/>
    <col min="4123" max="4123" width="24.7109375" style="4" customWidth="1"/>
    <col min="4124" max="4124" width="8.85546875" style="4"/>
    <col min="4125" max="4125" width="19.140625" style="4" bestFit="1" customWidth="1"/>
    <col min="4126" max="4347" width="8.85546875" style="4"/>
    <col min="4348" max="4348" width="5.85546875" style="4" customWidth="1"/>
    <col min="4349" max="4349" width="33" style="4" customWidth="1"/>
    <col min="4350" max="4350" width="26.5703125" style="4" customWidth="1"/>
    <col min="4351" max="4351" width="17.7109375" style="4" customWidth="1"/>
    <col min="4352" max="4352" width="5.85546875" style="4" customWidth="1"/>
    <col min="4353" max="4353" width="8.5703125" style="4" customWidth="1"/>
    <col min="4354" max="4355" width="14.5703125" style="4" customWidth="1"/>
    <col min="4356" max="4357" width="16" style="4" customWidth="1"/>
    <col min="4358" max="4358" width="14.140625" style="4" customWidth="1"/>
    <col min="4359" max="4359" width="12.140625" style="4" customWidth="1"/>
    <col min="4360" max="4360" width="18.42578125" style="4" customWidth="1"/>
    <col min="4361" max="4361" width="11.5703125" style="4" customWidth="1"/>
    <col min="4362" max="4362" width="26.5703125" style="4" customWidth="1"/>
    <col min="4363" max="4363" width="22.5703125" style="4" customWidth="1"/>
    <col min="4364" max="4364" width="68.85546875" style="4" customWidth="1"/>
    <col min="4365" max="4365" width="14" style="4" customWidth="1"/>
    <col min="4366" max="4366" width="13.28515625" style="4" customWidth="1"/>
    <col min="4367" max="4367" width="9.85546875" style="4" customWidth="1"/>
    <col min="4368" max="4368" width="8.28515625" style="4" customWidth="1"/>
    <col min="4369" max="4369" width="16.85546875" style="4" customWidth="1"/>
    <col min="4370" max="4370" width="22.42578125" style="4" customWidth="1"/>
    <col min="4371" max="4375" width="0" style="4" hidden="1" customWidth="1"/>
    <col min="4376" max="4377" width="24.140625" style="4" customWidth="1"/>
    <col min="4378" max="4378" width="27.42578125" style="4" customWidth="1"/>
    <col min="4379" max="4379" width="24.7109375" style="4" customWidth="1"/>
    <col min="4380" max="4380" width="8.85546875" style="4"/>
    <col min="4381" max="4381" width="19.140625" style="4" bestFit="1" customWidth="1"/>
    <col min="4382" max="4603" width="8.85546875" style="4"/>
    <col min="4604" max="4604" width="5.85546875" style="4" customWidth="1"/>
    <col min="4605" max="4605" width="33" style="4" customWidth="1"/>
    <col min="4606" max="4606" width="26.5703125" style="4" customWidth="1"/>
    <col min="4607" max="4607" width="17.7109375" style="4" customWidth="1"/>
    <col min="4608" max="4608" width="5.85546875" style="4" customWidth="1"/>
    <col min="4609" max="4609" width="8.5703125" style="4" customWidth="1"/>
    <col min="4610" max="4611" width="14.5703125" style="4" customWidth="1"/>
    <col min="4612" max="4613" width="16" style="4" customWidth="1"/>
    <col min="4614" max="4614" width="14.140625" style="4" customWidth="1"/>
    <col min="4615" max="4615" width="12.140625" style="4" customWidth="1"/>
    <col min="4616" max="4616" width="18.42578125" style="4" customWidth="1"/>
    <col min="4617" max="4617" width="11.5703125" style="4" customWidth="1"/>
    <col min="4618" max="4618" width="26.5703125" style="4" customWidth="1"/>
    <col min="4619" max="4619" width="22.5703125" style="4" customWidth="1"/>
    <col min="4620" max="4620" width="68.85546875" style="4" customWidth="1"/>
    <col min="4621" max="4621" width="14" style="4" customWidth="1"/>
    <col min="4622" max="4622" width="13.28515625" style="4" customWidth="1"/>
    <col min="4623" max="4623" width="9.85546875" style="4" customWidth="1"/>
    <col min="4624" max="4624" width="8.28515625" style="4" customWidth="1"/>
    <col min="4625" max="4625" width="16.85546875" style="4" customWidth="1"/>
    <col min="4626" max="4626" width="22.42578125" style="4" customWidth="1"/>
    <col min="4627" max="4631" width="0" style="4" hidden="1" customWidth="1"/>
    <col min="4632" max="4633" width="24.140625" style="4" customWidth="1"/>
    <col min="4634" max="4634" width="27.42578125" style="4" customWidth="1"/>
    <col min="4635" max="4635" width="24.7109375" style="4" customWidth="1"/>
    <col min="4636" max="4636" width="8.85546875" style="4"/>
    <col min="4637" max="4637" width="19.140625" style="4" bestFit="1" customWidth="1"/>
    <col min="4638" max="4859" width="8.85546875" style="4"/>
    <col min="4860" max="4860" width="5.85546875" style="4" customWidth="1"/>
    <col min="4861" max="4861" width="33" style="4" customWidth="1"/>
    <col min="4862" max="4862" width="26.5703125" style="4" customWidth="1"/>
    <col min="4863" max="4863" width="17.7109375" style="4" customWidth="1"/>
    <col min="4864" max="4864" width="5.85546875" style="4" customWidth="1"/>
    <col min="4865" max="4865" width="8.5703125" style="4" customWidth="1"/>
    <col min="4866" max="4867" width="14.5703125" style="4" customWidth="1"/>
    <col min="4868" max="4869" width="16" style="4" customWidth="1"/>
    <col min="4870" max="4870" width="14.140625" style="4" customWidth="1"/>
    <col min="4871" max="4871" width="12.140625" style="4" customWidth="1"/>
    <col min="4872" max="4872" width="18.42578125" style="4" customWidth="1"/>
    <col min="4873" max="4873" width="11.5703125" style="4" customWidth="1"/>
    <col min="4874" max="4874" width="26.5703125" style="4" customWidth="1"/>
    <col min="4875" max="4875" width="22.5703125" style="4" customWidth="1"/>
    <col min="4876" max="4876" width="68.85546875" style="4" customWidth="1"/>
    <col min="4877" max="4877" width="14" style="4" customWidth="1"/>
    <col min="4878" max="4878" width="13.28515625" style="4" customWidth="1"/>
    <col min="4879" max="4879" width="9.85546875" style="4" customWidth="1"/>
    <col min="4880" max="4880" width="8.28515625" style="4" customWidth="1"/>
    <col min="4881" max="4881" width="16.85546875" style="4" customWidth="1"/>
    <col min="4882" max="4882" width="22.42578125" style="4" customWidth="1"/>
    <col min="4883" max="4887" width="0" style="4" hidden="1" customWidth="1"/>
    <col min="4888" max="4889" width="24.140625" style="4" customWidth="1"/>
    <col min="4890" max="4890" width="27.42578125" style="4" customWidth="1"/>
    <col min="4891" max="4891" width="24.7109375" style="4" customWidth="1"/>
    <col min="4892" max="4892" width="8.85546875" style="4"/>
    <col min="4893" max="4893" width="19.140625" style="4" bestFit="1" customWidth="1"/>
    <col min="4894" max="5115" width="8.85546875" style="4"/>
    <col min="5116" max="5116" width="5.85546875" style="4" customWidth="1"/>
    <col min="5117" max="5117" width="33" style="4" customWidth="1"/>
    <col min="5118" max="5118" width="26.5703125" style="4" customWidth="1"/>
    <col min="5119" max="5119" width="17.7109375" style="4" customWidth="1"/>
    <col min="5120" max="5120" width="5.85546875" style="4" customWidth="1"/>
    <col min="5121" max="5121" width="8.5703125" style="4" customWidth="1"/>
    <col min="5122" max="5123" width="14.5703125" style="4" customWidth="1"/>
    <col min="5124" max="5125" width="16" style="4" customWidth="1"/>
    <col min="5126" max="5126" width="14.140625" style="4" customWidth="1"/>
    <col min="5127" max="5127" width="12.140625" style="4" customWidth="1"/>
    <col min="5128" max="5128" width="18.42578125" style="4" customWidth="1"/>
    <col min="5129" max="5129" width="11.5703125" style="4" customWidth="1"/>
    <col min="5130" max="5130" width="26.5703125" style="4" customWidth="1"/>
    <col min="5131" max="5131" width="22.5703125" style="4" customWidth="1"/>
    <col min="5132" max="5132" width="68.85546875" style="4" customWidth="1"/>
    <col min="5133" max="5133" width="14" style="4" customWidth="1"/>
    <col min="5134" max="5134" width="13.28515625" style="4" customWidth="1"/>
    <col min="5135" max="5135" width="9.85546875" style="4" customWidth="1"/>
    <col min="5136" max="5136" width="8.28515625" style="4" customWidth="1"/>
    <col min="5137" max="5137" width="16.85546875" style="4" customWidth="1"/>
    <col min="5138" max="5138" width="22.42578125" style="4" customWidth="1"/>
    <col min="5139" max="5143" width="0" style="4" hidden="1" customWidth="1"/>
    <col min="5144" max="5145" width="24.140625" style="4" customWidth="1"/>
    <col min="5146" max="5146" width="27.42578125" style="4" customWidth="1"/>
    <col min="5147" max="5147" width="24.7109375" style="4" customWidth="1"/>
    <col min="5148" max="5148" width="8.85546875" style="4"/>
    <col min="5149" max="5149" width="19.140625" style="4" bestFit="1" customWidth="1"/>
    <col min="5150" max="5371" width="8.85546875" style="4"/>
    <col min="5372" max="5372" width="5.85546875" style="4" customWidth="1"/>
    <col min="5373" max="5373" width="33" style="4" customWidth="1"/>
    <col min="5374" max="5374" width="26.5703125" style="4" customWidth="1"/>
    <col min="5375" max="5375" width="17.7109375" style="4" customWidth="1"/>
    <col min="5376" max="5376" width="5.85546875" style="4" customWidth="1"/>
    <col min="5377" max="5377" width="8.5703125" style="4" customWidth="1"/>
    <col min="5378" max="5379" width="14.5703125" style="4" customWidth="1"/>
    <col min="5380" max="5381" width="16" style="4" customWidth="1"/>
    <col min="5382" max="5382" width="14.140625" style="4" customWidth="1"/>
    <col min="5383" max="5383" width="12.140625" style="4" customWidth="1"/>
    <col min="5384" max="5384" width="18.42578125" style="4" customWidth="1"/>
    <col min="5385" max="5385" width="11.5703125" style="4" customWidth="1"/>
    <col min="5386" max="5386" width="26.5703125" style="4" customWidth="1"/>
    <col min="5387" max="5387" width="22.5703125" style="4" customWidth="1"/>
    <col min="5388" max="5388" width="68.85546875" style="4" customWidth="1"/>
    <col min="5389" max="5389" width="14" style="4" customWidth="1"/>
    <col min="5390" max="5390" width="13.28515625" style="4" customWidth="1"/>
    <col min="5391" max="5391" width="9.85546875" style="4" customWidth="1"/>
    <col min="5392" max="5392" width="8.28515625" style="4" customWidth="1"/>
    <col min="5393" max="5393" width="16.85546875" style="4" customWidth="1"/>
    <col min="5394" max="5394" width="22.42578125" style="4" customWidth="1"/>
    <col min="5395" max="5399" width="0" style="4" hidden="1" customWidth="1"/>
    <col min="5400" max="5401" width="24.140625" style="4" customWidth="1"/>
    <col min="5402" max="5402" width="27.42578125" style="4" customWidth="1"/>
    <col min="5403" max="5403" width="24.7109375" style="4" customWidth="1"/>
    <col min="5404" max="5404" width="8.85546875" style="4"/>
    <col min="5405" max="5405" width="19.140625" style="4" bestFit="1" customWidth="1"/>
    <col min="5406" max="5627" width="8.85546875" style="4"/>
    <col min="5628" max="5628" width="5.85546875" style="4" customWidth="1"/>
    <col min="5629" max="5629" width="33" style="4" customWidth="1"/>
    <col min="5630" max="5630" width="26.5703125" style="4" customWidth="1"/>
    <col min="5631" max="5631" width="17.7109375" style="4" customWidth="1"/>
    <col min="5632" max="5632" width="5.85546875" style="4" customWidth="1"/>
    <col min="5633" max="5633" width="8.5703125" style="4" customWidth="1"/>
    <col min="5634" max="5635" width="14.5703125" style="4" customWidth="1"/>
    <col min="5636" max="5637" width="16" style="4" customWidth="1"/>
    <col min="5638" max="5638" width="14.140625" style="4" customWidth="1"/>
    <col min="5639" max="5639" width="12.140625" style="4" customWidth="1"/>
    <col min="5640" max="5640" width="18.42578125" style="4" customWidth="1"/>
    <col min="5641" max="5641" width="11.5703125" style="4" customWidth="1"/>
    <col min="5642" max="5642" width="26.5703125" style="4" customWidth="1"/>
    <col min="5643" max="5643" width="22.5703125" style="4" customWidth="1"/>
    <col min="5644" max="5644" width="68.85546875" style="4" customWidth="1"/>
    <col min="5645" max="5645" width="14" style="4" customWidth="1"/>
    <col min="5646" max="5646" width="13.28515625" style="4" customWidth="1"/>
    <col min="5647" max="5647" width="9.85546875" style="4" customWidth="1"/>
    <col min="5648" max="5648" width="8.28515625" style="4" customWidth="1"/>
    <col min="5649" max="5649" width="16.85546875" style="4" customWidth="1"/>
    <col min="5650" max="5650" width="22.42578125" style="4" customWidth="1"/>
    <col min="5651" max="5655" width="0" style="4" hidden="1" customWidth="1"/>
    <col min="5656" max="5657" width="24.140625" style="4" customWidth="1"/>
    <col min="5658" max="5658" width="27.42578125" style="4" customWidth="1"/>
    <col min="5659" max="5659" width="24.7109375" style="4" customWidth="1"/>
    <col min="5660" max="5660" width="8.85546875" style="4"/>
    <col min="5661" max="5661" width="19.140625" style="4" bestFit="1" customWidth="1"/>
    <col min="5662" max="5883" width="8.85546875" style="4"/>
    <col min="5884" max="5884" width="5.85546875" style="4" customWidth="1"/>
    <col min="5885" max="5885" width="33" style="4" customWidth="1"/>
    <col min="5886" max="5886" width="26.5703125" style="4" customWidth="1"/>
    <col min="5887" max="5887" width="17.7109375" style="4" customWidth="1"/>
    <col min="5888" max="5888" width="5.85546875" style="4" customWidth="1"/>
    <col min="5889" max="5889" width="8.5703125" style="4" customWidth="1"/>
    <col min="5890" max="5891" width="14.5703125" style="4" customWidth="1"/>
    <col min="5892" max="5893" width="16" style="4" customWidth="1"/>
    <col min="5894" max="5894" width="14.140625" style="4" customWidth="1"/>
    <col min="5895" max="5895" width="12.140625" style="4" customWidth="1"/>
    <col min="5896" max="5896" width="18.42578125" style="4" customWidth="1"/>
    <col min="5897" max="5897" width="11.5703125" style="4" customWidth="1"/>
    <col min="5898" max="5898" width="26.5703125" style="4" customWidth="1"/>
    <col min="5899" max="5899" width="22.5703125" style="4" customWidth="1"/>
    <col min="5900" max="5900" width="68.85546875" style="4" customWidth="1"/>
    <col min="5901" max="5901" width="14" style="4" customWidth="1"/>
    <col min="5902" max="5902" width="13.28515625" style="4" customWidth="1"/>
    <col min="5903" max="5903" width="9.85546875" style="4" customWidth="1"/>
    <col min="5904" max="5904" width="8.28515625" style="4" customWidth="1"/>
    <col min="5905" max="5905" width="16.85546875" style="4" customWidth="1"/>
    <col min="5906" max="5906" width="22.42578125" style="4" customWidth="1"/>
    <col min="5907" max="5911" width="0" style="4" hidden="1" customWidth="1"/>
    <col min="5912" max="5913" width="24.140625" style="4" customWidth="1"/>
    <col min="5914" max="5914" width="27.42578125" style="4" customWidth="1"/>
    <col min="5915" max="5915" width="24.7109375" style="4" customWidth="1"/>
    <col min="5916" max="5916" width="8.85546875" style="4"/>
    <col min="5917" max="5917" width="19.140625" style="4" bestFit="1" customWidth="1"/>
    <col min="5918" max="6139" width="8.85546875" style="4"/>
    <col min="6140" max="6140" width="5.85546875" style="4" customWidth="1"/>
    <col min="6141" max="6141" width="33" style="4" customWidth="1"/>
    <col min="6142" max="6142" width="26.5703125" style="4" customWidth="1"/>
    <col min="6143" max="6143" width="17.7109375" style="4" customWidth="1"/>
    <col min="6144" max="6144" width="5.85546875" style="4" customWidth="1"/>
    <col min="6145" max="6145" width="8.5703125" style="4" customWidth="1"/>
    <col min="6146" max="6147" width="14.5703125" style="4" customWidth="1"/>
    <col min="6148" max="6149" width="16" style="4" customWidth="1"/>
    <col min="6150" max="6150" width="14.140625" style="4" customWidth="1"/>
    <col min="6151" max="6151" width="12.140625" style="4" customWidth="1"/>
    <col min="6152" max="6152" width="18.42578125" style="4" customWidth="1"/>
    <col min="6153" max="6153" width="11.5703125" style="4" customWidth="1"/>
    <col min="6154" max="6154" width="26.5703125" style="4" customWidth="1"/>
    <col min="6155" max="6155" width="22.5703125" style="4" customWidth="1"/>
    <col min="6156" max="6156" width="68.85546875" style="4" customWidth="1"/>
    <col min="6157" max="6157" width="14" style="4" customWidth="1"/>
    <col min="6158" max="6158" width="13.28515625" style="4" customWidth="1"/>
    <col min="6159" max="6159" width="9.85546875" style="4" customWidth="1"/>
    <col min="6160" max="6160" width="8.28515625" style="4" customWidth="1"/>
    <col min="6161" max="6161" width="16.85546875" style="4" customWidth="1"/>
    <col min="6162" max="6162" width="22.42578125" style="4" customWidth="1"/>
    <col min="6163" max="6167" width="0" style="4" hidden="1" customWidth="1"/>
    <col min="6168" max="6169" width="24.140625" style="4" customWidth="1"/>
    <col min="6170" max="6170" width="27.42578125" style="4" customWidth="1"/>
    <col min="6171" max="6171" width="24.7109375" style="4" customWidth="1"/>
    <col min="6172" max="6172" width="8.85546875" style="4"/>
    <col min="6173" max="6173" width="19.140625" style="4" bestFit="1" customWidth="1"/>
    <col min="6174" max="6395" width="8.85546875" style="4"/>
    <col min="6396" max="6396" width="5.85546875" style="4" customWidth="1"/>
    <col min="6397" max="6397" width="33" style="4" customWidth="1"/>
    <col min="6398" max="6398" width="26.5703125" style="4" customWidth="1"/>
    <col min="6399" max="6399" width="17.7109375" style="4" customWidth="1"/>
    <col min="6400" max="6400" width="5.85546875" style="4" customWidth="1"/>
    <col min="6401" max="6401" width="8.5703125" style="4" customWidth="1"/>
    <col min="6402" max="6403" width="14.5703125" style="4" customWidth="1"/>
    <col min="6404" max="6405" width="16" style="4" customWidth="1"/>
    <col min="6406" max="6406" width="14.140625" style="4" customWidth="1"/>
    <col min="6407" max="6407" width="12.140625" style="4" customWidth="1"/>
    <col min="6408" max="6408" width="18.42578125" style="4" customWidth="1"/>
    <col min="6409" max="6409" width="11.5703125" style="4" customWidth="1"/>
    <col min="6410" max="6410" width="26.5703125" style="4" customWidth="1"/>
    <col min="6411" max="6411" width="22.5703125" style="4" customWidth="1"/>
    <col min="6412" max="6412" width="68.85546875" style="4" customWidth="1"/>
    <col min="6413" max="6413" width="14" style="4" customWidth="1"/>
    <col min="6414" max="6414" width="13.28515625" style="4" customWidth="1"/>
    <col min="6415" max="6415" width="9.85546875" style="4" customWidth="1"/>
    <col min="6416" max="6416" width="8.28515625" style="4" customWidth="1"/>
    <col min="6417" max="6417" width="16.85546875" style="4" customWidth="1"/>
    <col min="6418" max="6418" width="22.42578125" style="4" customWidth="1"/>
    <col min="6419" max="6423" width="0" style="4" hidden="1" customWidth="1"/>
    <col min="6424" max="6425" width="24.140625" style="4" customWidth="1"/>
    <col min="6426" max="6426" width="27.42578125" style="4" customWidth="1"/>
    <col min="6427" max="6427" width="24.7109375" style="4" customWidth="1"/>
    <col min="6428" max="6428" width="8.85546875" style="4"/>
    <col min="6429" max="6429" width="19.140625" style="4" bestFit="1" customWidth="1"/>
    <col min="6430" max="6651" width="8.85546875" style="4"/>
    <col min="6652" max="6652" width="5.85546875" style="4" customWidth="1"/>
    <col min="6653" max="6653" width="33" style="4" customWidth="1"/>
    <col min="6654" max="6654" width="26.5703125" style="4" customWidth="1"/>
    <col min="6655" max="6655" width="17.7109375" style="4" customWidth="1"/>
    <col min="6656" max="6656" width="5.85546875" style="4" customWidth="1"/>
    <col min="6657" max="6657" width="8.5703125" style="4" customWidth="1"/>
    <col min="6658" max="6659" width="14.5703125" style="4" customWidth="1"/>
    <col min="6660" max="6661" width="16" style="4" customWidth="1"/>
    <col min="6662" max="6662" width="14.140625" style="4" customWidth="1"/>
    <col min="6663" max="6663" width="12.140625" style="4" customWidth="1"/>
    <col min="6664" max="6664" width="18.42578125" style="4" customWidth="1"/>
    <col min="6665" max="6665" width="11.5703125" style="4" customWidth="1"/>
    <col min="6666" max="6666" width="26.5703125" style="4" customWidth="1"/>
    <col min="6667" max="6667" width="22.5703125" style="4" customWidth="1"/>
    <col min="6668" max="6668" width="68.85546875" style="4" customWidth="1"/>
    <col min="6669" max="6669" width="14" style="4" customWidth="1"/>
    <col min="6670" max="6670" width="13.28515625" style="4" customWidth="1"/>
    <col min="6671" max="6671" width="9.85546875" style="4" customWidth="1"/>
    <col min="6672" max="6672" width="8.28515625" style="4" customWidth="1"/>
    <col min="6673" max="6673" width="16.85546875" style="4" customWidth="1"/>
    <col min="6674" max="6674" width="22.42578125" style="4" customWidth="1"/>
    <col min="6675" max="6679" width="0" style="4" hidden="1" customWidth="1"/>
    <col min="6680" max="6681" width="24.140625" style="4" customWidth="1"/>
    <col min="6682" max="6682" width="27.42578125" style="4" customWidth="1"/>
    <col min="6683" max="6683" width="24.7109375" style="4" customWidth="1"/>
    <col min="6684" max="6684" width="8.85546875" style="4"/>
    <col min="6685" max="6685" width="19.140625" style="4" bestFit="1" customWidth="1"/>
    <col min="6686" max="6907" width="8.85546875" style="4"/>
    <col min="6908" max="6908" width="5.85546875" style="4" customWidth="1"/>
    <col min="6909" max="6909" width="33" style="4" customWidth="1"/>
    <col min="6910" max="6910" width="26.5703125" style="4" customWidth="1"/>
    <col min="6911" max="6911" width="17.7109375" style="4" customWidth="1"/>
    <col min="6912" max="6912" width="5.85546875" style="4" customWidth="1"/>
    <col min="6913" max="6913" width="8.5703125" style="4" customWidth="1"/>
    <col min="6914" max="6915" width="14.5703125" style="4" customWidth="1"/>
    <col min="6916" max="6917" width="16" style="4" customWidth="1"/>
    <col min="6918" max="6918" width="14.140625" style="4" customWidth="1"/>
    <col min="6919" max="6919" width="12.140625" style="4" customWidth="1"/>
    <col min="6920" max="6920" width="18.42578125" style="4" customWidth="1"/>
    <col min="6921" max="6921" width="11.5703125" style="4" customWidth="1"/>
    <col min="6922" max="6922" width="26.5703125" style="4" customWidth="1"/>
    <col min="6923" max="6923" width="22.5703125" style="4" customWidth="1"/>
    <col min="6924" max="6924" width="68.85546875" style="4" customWidth="1"/>
    <col min="6925" max="6925" width="14" style="4" customWidth="1"/>
    <col min="6926" max="6926" width="13.28515625" style="4" customWidth="1"/>
    <col min="6927" max="6927" width="9.85546875" style="4" customWidth="1"/>
    <col min="6928" max="6928" width="8.28515625" style="4" customWidth="1"/>
    <col min="6929" max="6929" width="16.85546875" style="4" customWidth="1"/>
    <col min="6930" max="6930" width="22.42578125" style="4" customWidth="1"/>
    <col min="6931" max="6935" width="0" style="4" hidden="1" customWidth="1"/>
    <col min="6936" max="6937" width="24.140625" style="4" customWidth="1"/>
    <col min="6938" max="6938" width="27.42578125" style="4" customWidth="1"/>
    <col min="6939" max="6939" width="24.7109375" style="4" customWidth="1"/>
    <col min="6940" max="6940" width="8.85546875" style="4"/>
    <col min="6941" max="6941" width="19.140625" style="4" bestFit="1" customWidth="1"/>
    <col min="6942" max="7163" width="8.85546875" style="4"/>
    <col min="7164" max="7164" width="5.85546875" style="4" customWidth="1"/>
    <col min="7165" max="7165" width="33" style="4" customWidth="1"/>
    <col min="7166" max="7166" width="26.5703125" style="4" customWidth="1"/>
    <col min="7167" max="7167" width="17.7109375" style="4" customWidth="1"/>
    <col min="7168" max="7168" width="5.85546875" style="4" customWidth="1"/>
    <col min="7169" max="7169" width="8.5703125" style="4" customWidth="1"/>
    <col min="7170" max="7171" width="14.5703125" style="4" customWidth="1"/>
    <col min="7172" max="7173" width="16" style="4" customWidth="1"/>
    <col min="7174" max="7174" width="14.140625" style="4" customWidth="1"/>
    <col min="7175" max="7175" width="12.140625" style="4" customWidth="1"/>
    <col min="7176" max="7176" width="18.42578125" style="4" customWidth="1"/>
    <col min="7177" max="7177" width="11.5703125" style="4" customWidth="1"/>
    <col min="7178" max="7178" width="26.5703125" style="4" customWidth="1"/>
    <col min="7179" max="7179" width="22.5703125" style="4" customWidth="1"/>
    <col min="7180" max="7180" width="68.85546875" style="4" customWidth="1"/>
    <col min="7181" max="7181" width="14" style="4" customWidth="1"/>
    <col min="7182" max="7182" width="13.28515625" style="4" customWidth="1"/>
    <col min="7183" max="7183" width="9.85546875" style="4" customWidth="1"/>
    <col min="7184" max="7184" width="8.28515625" style="4" customWidth="1"/>
    <col min="7185" max="7185" width="16.85546875" style="4" customWidth="1"/>
    <col min="7186" max="7186" width="22.42578125" style="4" customWidth="1"/>
    <col min="7187" max="7191" width="0" style="4" hidden="1" customWidth="1"/>
    <col min="7192" max="7193" width="24.140625" style="4" customWidth="1"/>
    <col min="7194" max="7194" width="27.42578125" style="4" customWidth="1"/>
    <col min="7195" max="7195" width="24.7109375" style="4" customWidth="1"/>
    <col min="7196" max="7196" width="8.85546875" style="4"/>
    <col min="7197" max="7197" width="19.140625" style="4" bestFit="1" customWidth="1"/>
    <col min="7198" max="7419" width="8.85546875" style="4"/>
    <col min="7420" max="7420" width="5.85546875" style="4" customWidth="1"/>
    <col min="7421" max="7421" width="33" style="4" customWidth="1"/>
    <col min="7422" max="7422" width="26.5703125" style="4" customWidth="1"/>
    <col min="7423" max="7423" width="17.7109375" style="4" customWidth="1"/>
    <col min="7424" max="7424" width="5.85546875" style="4" customWidth="1"/>
    <col min="7425" max="7425" width="8.5703125" style="4" customWidth="1"/>
    <col min="7426" max="7427" width="14.5703125" style="4" customWidth="1"/>
    <col min="7428" max="7429" width="16" style="4" customWidth="1"/>
    <col min="7430" max="7430" width="14.140625" style="4" customWidth="1"/>
    <col min="7431" max="7431" width="12.140625" style="4" customWidth="1"/>
    <col min="7432" max="7432" width="18.42578125" style="4" customWidth="1"/>
    <col min="7433" max="7433" width="11.5703125" style="4" customWidth="1"/>
    <col min="7434" max="7434" width="26.5703125" style="4" customWidth="1"/>
    <col min="7435" max="7435" width="22.5703125" style="4" customWidth="1"/>
    <col min="7436" max="7436" width="68.85546875" style="4" customWidth="1"/>
    <col min="7437" max="7437" width="14" style="4" customWidth="1"/>
    <col min="7438" max="7438" width="13.28515625" style="4" customWidth="1"/>
    <col min="7439" max="7439" width="9.85546875" style="4" customWidth="1"/>
    <col min="7440" max="7440" width="8.28515625" style="4" customWidth="1"/>
    <col min="7441" max="7441" width="16.85546875" style="4" customWidth="1"/>
    <col min="7442" max="7442" width="22.42578125" style="4" customWidth="1"/>
    <col min="7443" max="7447" width="0" style="4" hidden="1" customWidth="1"/>
    <col min="7448" max="7449" width="24.140625" style="4" customWidth="1"/>
    <col min="7450" max="7450" width="27.42578125" style="4" customWidth="1"/>
    <col min="7451" max="7451" width="24.7109375" style="4" customWidth="1"/>
    <col min="7452" max="7452" width="8.85546875" style="4"/>
    <col min="7453" max="7453" width="19.140625" style="4" bestFit="1" customWidth="1"/>
    <col min="7454" max="7675" width="8.85546875" style="4"/>
    <col min="7676" max="7676" width="5.85546875" style="4" customWidth="1"/>
    <col min="7677" max="7677" width="33" style="4" customWidth="1"/>
    <col min="7678" max="7678" width="26.5703125" style="4" customWidth="1"/>
    <col min="7679" max="7679" width="17.7109375" style="4" customWidth="1"/>
    <col min="7680" max="7680" width="5.85546875" style="4" customWidth="1"/>
    <col min="7681" max="7681" width="8.5703125" style="4" customWidth="1"/>
    <col min="7682" max="7683" width="14.5703125" style="4" customWidth="1"/>
    <col min="7684" max="7685" width="16" style="4" customWidth="1"/>
    <col min="7686" max="7686" width="14.140625" style="4" customWidth="1"/>
    <col min="7687" max="7687" width="12.140625" style="4" customWidth="1"/>
    <col min="7688" max="7688" width="18.42578125" style="4" customWidth="1"/>
    <col min="7689" max="7689" width="11.5703125" style="4" customWidth="1"/>
    <col min="7690" max="7690" width="26.5703125" style="4" customWidth="1"/>
    <col min="7691" max="7691" width="22.5703125" style="4" customWidth="1"/>
    <col min="7692" max="7692" width="68.85546875" style="4" customWidth="1"/>
    <col min="7693" max="7693" width="14" style="4" customWidth="1"/>
    <col min="7694" max="7694" width="13.28515625" style="4" customWidth="1"/>
    <col min="7695" max="7695" width="9.85546875" style="4" customWidth="1"/>
    <col min="7696" max="7696" width="8.28515625" style="4" customWidth="1"/>
    <col min="7697" max="7697" width="16.85546875" style="4" customWidth="1"/>
    <col min="7698" max="7698" width="22.42578125" style="4" customWidth="1"/>
    <col min="7699" max="7703" width="0" style="4" hidden="1" customWidth="1"/>
    <col min="7704" max="7705" width="24.140625" style="4" customWidth="1"/>
    <col min="7706" max="7706" width="27.42578125" style="4" customWidth="1"/>
    <col min="7707" max="7707" width="24.7109375" style="4" customWidth="1"/>
    <col min="7708" max="7708" width="8.85546875" style="4"/>
    <col min="7709" max="7709" width="19.140625" style="4" bestFit="1" customWidth="1"/>
    <col min="7710" max="7931" width="8.85546875" style="4"/>
    <col min="7932" max="7932" width="5.85546875" style="4" customWidth="1"/>
    <col min="7933" max="7933" width="33" style="4" customWidth="1"/>
    <col min="7934" max="7934" width="26.5703125" style="4" customWidth="1"/>
    <col min="7935" max="7935" width="17.7109375" style="4" customWidth="1"/>
    <col min="7936" max="7936" width="5.85546875" style="4" customWidth="1"/>
    <col min="7937" max="7937" width="8.5703125" style="4" customWidth="1"/>
    <col min="7938" max="7939" width="14.5703125" style="4" customWidth="1"/>
    <col min="7940" max="7941" width="16" style="4" customWidth="1"/>
    <col min="7942" max="7942" width="14.140625" style="4" customWidth="1"/>
    <col min="7943" max="7943" width="12.140625" style="4" customWidth="1"/>
    <col min="7944" max="7944" width="18.42578125" style="4" customWidth="1"/>
    <col min="7945" max="7945" width="11.5703125" style="4" customWidth="1"/>
    <col min="7946" max="7946" width="26.5703125" style="4" customWidth="1"/>
    <col min="7947" max="7947" width="22.5703125" style="4" customWidth="1"/>
    <col min="7948" max="7948" width="68.85546875" style="4" customWidth="1"/>
    <col min="7949" max="7949" width="14" style="4" customWidth="1"/>
    <col min="7950" max="7950" width="13.28515625" style="4" customWidth="1"/>
    <col min="7951" max="7951" width="9.85546875" style="4" customWidth="1"/>
    <col min="7952" max="7952" width="8.28515625" style="4" customWidth="1"/>
    <col min="7953" max="7953" width="16.85546875" style="4" customWidth="1"/>
    <col min="7954" max="7954" width="22.42578125" style="4" customWidth="1"/>
    <col min="7955" max="7959" width="0" style="4" hidden="1" customWidth="1"/>
    <col min="7960" max="7961" width="24.140625" style="4" customWidth="1"/>
    <col min="7962" max="7962" width="27.42578125" style="4" customWidth="1"/>
    <col min="7963" max="7963" width="24.7109375" style="4" customWidth="1"/>
    <col min="7964" max="7964" width="8.85546875" style="4"/>
    <col min="7965" max="7965" width="19.140625" style="4" bestFit="1" customWidth="1"/>
    <col min="7966" max="8187" width="8.85546875" style="4"/>
    <col min="8188" max="8188" width="5.85546875" style="4" customWidth="1"/>
    <col min="8189" max="8189" width="33" style="4" customWidth="1"/>
    <col min="8190" max="8190" width="26.5703125" style="4" customWidth="1"/>
    <col min="8191" max="8191" width="17.7109375" style="4" customWidth="1"/>
    <col min="8192" max="8192" width="5.85546875" style="4" customWidth="1"/>
    <col min="8193" max="8193" width="8.5703125" style="4" customWidth="1"/>
    <col min="8194" max="8195" width="14.5703125" style="4" customWidth="1"/>
    <col min="8196" max="8197" width="16" style="4" customWidth="1"/>
    <col min="8198" max="8198" width="14.140625" style="4" customWidth="1"/>
    <col min="8199" max="8199" width="12.140625" style="4" customWidth="1"/>
    <col min="8200" max="8200" width="18.42578125" style="4" customWidth="1"/>
    <col min="8201" max="8201" width="11.5703125" style="4" customWidth="1"/>
    <col min="8202" max="8202" width="26.5703125" style="4" customWidth="1"/>
    <col min="8203" max="8203" width="22.5703125" style="4" customWidth="1"/>
    <col min="8204" max="8204" width="68.85546875" style="4" customWidth="1"/>
    <col min="8205" max="8205" width="14" style="4" customWidth="1"/>
    <col min="8206" max="8206" width="13.28515625" style="4" customWidth="1"/>
    <col min="8207" max="8207" width="9.85546875" style="4" customWidth="1"/>
    <col min="8208" max="8208" width="8.28515625" style="4" customWidth="1"/>
    <col min="8209" max="8209" width="16.85546875" style="4" customWidth="1"/>
    <col min="8210" max="8210" width="22.42578125" style="4" customWidth="1"/>
    <col min="8211" max="8215" width="0" style="4" hidden="1" customWidth="1"/>
    <col min="8216" max="8217" width="24.140625" style="4" customWidth="1"/>
    <col min="8218" max="8218" width="27.42578125" style="4" customWidth="1"/>
    <col min="8219" max="8219" width="24.7109375" style="4" customWidth="1"/>
    <col min="8220" max="8220" width="8.85546875" style="4"/>
    <col min="8221" max="8221" width="19.140625" style="4" bestFit="1" customWidth="1"/>
    <col min="8222" max="8443" width="8.85546875" style="4"/>
    <col min="8444" max="8444" width="5.85546875" style="4" customWidth="1"/>
    <col min="8445" max="8445" width="33" style="4" customWidth="1"/>
    <col min="8446" max="8446" width="26.5703125" style="4" customWidth="1"/>
    <col min="8447" max="8447" width="17.7109375" style="4" customWidth="1"/>
    <col min="8448" max="8448" width="5.85546875" style="4" customWidth="1"/>
    <col min="8449" max="8449" width="8.5703125" style="4" customWidth="1"/>
    <col min="8450" max="8451" width="14.5703125" style="4" customWidth="1"/>
    <col min="8452" max="8453" width="16" style="4" customWidth="1"/>
    <col min="8454" max="8454" width="14.140625" style="4" customWidth="1"/>
    <col min="8455" max="8455" width="12.140625" style="4" customWidth="1"/>
    <col min="8456" max="8456" width="18.42578125" style="4" customWidth="1"/>
    <col min="8457" max="8457" width="11.5703125" style="4" customWidth="1"/>
    <col min="8458" max="8458" width="26.5703125" style="4" customWidth="1"/>
    <col min="8459" max="8459" width="22.5703125" style="4" customWidth="1"/>
    <col min="8460" max="8460" width="68.85546875" style="4" customWidth="1"/>
    <col min="8461" max="8461" width="14" style="4" customWidth="1"/>
    <col min="8462" max="8462" width="13.28515625" style="4" customWidth="1"/>
    <col min="8463" max="8463" width="9.85546875" style="4" customWidth="1"/>
    <col min="8464" max="8464" width="8.28515625" style="4" customWidth="1"/>
    <col min="8465" max="8465" width="16.85546875" style="4" customWidth="1"/>
    <col min="8466" max="8466" width="22.42578125" style="4" customWidth="1"/>
    <col min="8467" max="8471" width="0" style="4" hidden="1" customWidth="1"/>
    <col min="8472" max="8473" width="24.140625" style="4" customWidth="1"/>
    <col min="8474" max="8474" width="27.42578125" style="4" customWidth="1"/>
    <col min="8475" max="8475" width="24.7109375" style="4" customWidth="1"/>
    <col min="8476" max="8476" width="8.85546875" style="4"/>
    <col min="8477" max="8477" width="19.140625" style="4" bestFit="1" customWidth="1"/>
    <col min="8478" max="8699" width="8.85546875" style="4"/>
    <col min="8700" max="8700" width="5.85546875" style="4" customWidth="1"/>
    <col min="8701" max="8701" width="33" style="4" customWidth="1"/>
    <col min="8702" max="8702" width="26.5703125" style="4" customWidth="1"/>
    <col min="8703" max="8703" width="17.7109375" style="4" customWidth="1"/>
    <col min="8704" max="8704" width="5.85546875" style="4" customWidth="1"/>
    <col min="8705" max="8705" width="8.5703125" style="4" customWidth="1"/>
    <col min="8706" max="8707" width="14.5703125" style="4" customWidth="1"/>
    <col min="8708" max="8709" width="16" style="4" customWidth="1"/>
    <col min="8710" max="8710" width="14.140625" style="4" customWidth="1"/>
    <col min="8711" max="8711" width="12.140625" style="4" customWidth="1"/>
    <col min="8712" max="8712" width="18.42578125" style="4" customWidth="1"/>
    <col min="8713" max="8713" width="11.5703125" style="4" customWidth="1"/>
    <col min="8714" max="8714" width="26.5703125" style="4" customWidth="1"/>
    <col min="8715" max="8715" width="22.5703125" style="4" customWidth="1"/>
    <col min="8716" max="8716" width="68.85546875" style="4" customWidth="1"/>
    <col min="8717" max="8717" width="14" style="4" customWidth="1"/>
    <col min="8718" max="8718" width="13.28515625" style="4" customWidth="1"/>
    <col min="8719" max="8719" width="9.85546875" style="4" customWidth="1"/>
    <col min="8720" max="8720" width="8.28515625" style="4" customWidth="1"/>
    <col min="8721" max="8721" width="16.85546875" style="4" customWidth="1"/>
    <col min="8722" max="8722" width="22.42578125" style="4" customWidth="1"/>
    <col min="8723" max="8727" width="0" style="4" hidden="1" customWidth="1"/>
    <col min="8728" max="8729" width="24.140625" style="4" customWidth="1"/>
    <col min="8730" max="8730" width="27.42578125" style="4" customWidth="1"/>
    <col min="8731" max="8731" width="24.7109375" style="4" customWidth="1"/>
    <col min="8732" max="8732" width="8.85546875" style="4"/>
    <col min="8733" max="8733" width="19.140625" style="4" bestFit="1" customWidth="1"/>
    <col min="8734" max="8955" width="8.85546875" style="4"/>
    <col min="8956" max="8956" width="5.85546875" style="4" customWidth="1"/>
    <col min="8957" max="8957" width="33" style="4" customWidth="1"/>
    <col min="8958" max="8958" width="26.5703125" style="4" customWidth="1"/>
    <col min="8959" max="8959" width="17.7109375" style="4" customWidth="1"/>
    <col min="8960" max="8960" width="5.85546875" style="4" customWidth="1"/>
    <col min="8961" max="8961" width="8.5703125" style="4" customWidth="1"/>
    <col min="8962" max="8963" width="14.5703125" style="4" customWidth="1"/>
    <col min="8964" max="8965" width="16" style="4" customWidth="1"/>
    <col min="8966" max="8966" width="14.140625" style="4" customWidth="1"/>
    <col min="8967" max="8967" width="12.140625" style="4" customWidth="1"/>
    <col min="8968" max="8968" width="18.42578125" style="4" customWidth="1"/>
    <col min="8969" max="8969" width="11.5703125" style="4" customWidth="1"/>
    <col min="8970" max="8970" width="26.5703125" style="4" customWidth="1"/>
    <col min="8971" max="8971" width="22.5703125" style="4" customWidth="1"/>
    <col min="8972" max="8972" width="68.85546875" style="4" customWidth="1"/>
    <col min="8973" max="8973" width="14" style="4" customWidth="1"/>
    <col min="8974" max="8974" width="13.28515625" style="4" customWidth="1"/>
    <col min="8975" max="8975" width="9.85546875" style="4" customWidth="1"/>
    <col min="8976" max="8976" width="8.28515625" style="4" customWidth="1"/>
    <col min="8977" max="8977" width="16.85546875" style="4" customWidth="1"/>
    <col min="8978" max="8978" width="22.42578125" style="4" customWidth="1"/>
    <col min="8979" max="8983" width="0" style="4" hidden="1" customWidth="1"/>
    <col min="8984" max="8985" width="24.140625" style="4" customWidth="1"/>
    <col min="8986" max="8986" width="27.42578125" style="4" customWidth="1"/>
    <col min="8987" max="8987" width="24.7109375" style="4" customWidth="1"/>
    <col min="8988" max="8988" width="8.85546875" style="4"/>
    <col min="8989" max="8989" width="19.140625" style="4" bestFit="1" customWidth="1"/>
    <col min="8990" max="9211" width="8.85546875" style="4"/>
    <col min="9212" max="9212" width="5.85546875" style="4" customWidth="1"/>
    <col min="9213" max="9213" width="33" style="4" customWidth="1"/>
    <col min="9214" max="9214" width="26.5703125" style="4" customWidth="1"/>
    <col min="9215" max="9215" width="17.7109375" style="4" customWidth="1"/>
    <col min="9216" max="9216" width="5.85546875" style="4" customWidth="1"/>
    <col min="9217" max="9217" width="8.5703125" style="4" customWidth="1"/>
    <col min="9218" max="9219" width="14.5703125" style="4" customWidth="1"/>
    <col min="9220" max="9221" width="16" style="4" customWidth="1"/>
    <col min="9222" max="9222" width="14.140625" style="4" customWidth="1"/>
    <col min="9223" max="9223" width="12.140625" style="4" customWidth="1"/>
    <col min="9224" max="9224" width="18.42578125" style="4" customWidth="1"/>
    <col min="9225" max="9225" width="11.5703125" style="4" customWidth="1"/>
    <col min="9226" max="9226" width="26.5703125" style="4" customWidth="1"/>
    <col min="9227" max="9227" width="22.5703125" style="4" customWidth="1"/>
    <col min="9228" max="9228" width="68.85546875" style="4" customWidth="1"/>
    <col min="9229" max="9229" width="14" style="4" customWidth="1"/>
    <col min="9230" max="9230" width="13.28515625" style="4" customWidth="1"/>
    <col min="9231" max="9231" width="9.85546875" style="4" customWidth="1"/>
    <col min="9232" max="9232" width="8.28515625" style="4" customWidth="1"/>
    <col min="9233" max="9233" width="16.85546875" style="4" customWidth="1"/>
    <col min="9234" max="9234" width="22.42578125" style="4" customWidth="1"/>
    <col min="9235" max="9239" width="0" style="4" hidden="1" customWidth="1"/>
    <col min="9240" max="9241" width="24.140625" style="4" customWidth="1"/>
    <col min="9242" max="9242" width="27.42578125" style="4" customWidth="1"/>
    <col min="9243" max="9243" width="24.7109375" style="4" customWidth="1"/>
    <col min="9244" max="9244" width="8.85546875" style="4"/>
    <col min="9245" max="9245" width="19.140625" style="4" bestFit="1" customWidth="1"/>
    <col min="9246" max="9467" width="8.85546875" style="4"/>
    <col min="9468" max="9468" width="5.85546875" style="4" customWidth="1"/>
    <col min="9469" max="9469" width="33" style="4" customWidth="1"/>
    <col min="9470" max="9470" width="26.5703125" style="4" customWidth="1"/>
    <col min="9471" max="9471" width="17.7109375" style="4" customWidth="1"/>
    <col min="9472" max="9472" width="5.85546875" style="4" customWidth="1"/>
    <col min="9473" max="9473" width="8.5703125" style="4" customWidth="1"/>
    <col min="9474" max="9475" width="14.5703125" style="4" customWidth="1"/>
    <col min="9476" max="9477" width="16" style="4" customWidth="1"/>
    <col min="9478" max="9478" width="14.140625" style="4" customWidth="1"/>
    <col min="9479" max="9479" width="12.140625" style="4" customWidth="1"/>
    <col min="9480" max="9480" width="18.42578125" style="4" customWidth="1"/>
    <col min="9481" max="9481" width="11.5703125" style="4" customWidth="1"/>
    <col min="9482" max="9482" width="26.5703125" style="4" customWidth="1"/>
    <col min="9483" max="9483" width="22.5703125" style="4" customWidth="1"/>
    <col min="9484" max="9484" width="68.85546875" style="4" customWidth="1"/>
    <col min="9485" max="9485" width="14" style="4" customWidth="1"/>
    <col min="9486" max="9486" width="13.28515625" style="4" customWidth="1"/>
    <col min="9487" max="9487" width="9.85546875" style="4" customWidth="1"/>
    <col min="9488" max="9488" width="8.28515625" style="4" customWidth="1"/>
    <col min="9489" max="9489" width="16.85546875" style="4" customWidth="1"/>
    <col min="9490" max="9490" width="22.42578125" style="4" customWidth="1"/>
    <col min="9491" max="9495" width="0" style="4" hidden="1" customWidth="1"/>
    <col min="9496" max="9497" width="24.140625" style="4" customWidth="1"/>
    <col min="9498" max="9498" width="27.42578125" style="4" customWidth="1"/>
    <col min="9499" max="9499" width="24.7109375" style="4" customWidth="1"/>
    <col min="9500" max="9500" width="8.85546875" style="4"/>
    <col min="9501" max="9501" width="19.140625" style="4" bestFit="1" customWidth="1"/>
    <col min="9502" max="9723" width="8.85546875" style="4"/>
    <col min="9724" max="9724" width="5.85546875" style="4" customWidth="1"/>
    <col min="9725" max="9725" width="33" style="4" customWidth="1"/>
    <col min="9726" max="9726" width="26.5703125" style="4" customWidth="1"/>
    <col min="9727" max="9727" width="17.7109375" style="4" customWidth="1"/>
    <col min="9728" max="9728" width="5.85546875" style="4" customWidth="1"/>
    <col min="9729" max="9729" width="8.5703125" style="4" customWidth="1"/>
    <col min="9730" max="9731" width="14.5703125" style="4" customWidth="1"/>
    <col min="9732" max="9733" width="16" style="4" customWidth="1"/>
    <col min="9734" max="9734" width="14.140625" style="4" customWidth="1"/>
    <col min="9735" max="9735" width="12.140625" style="4" customWidth="1"/>
    <col min="9736" max="9736" width="18.42578125" style="4" customWidth="1"/>
    <col min="9737" max="9737" width="11.5703125" style="4" customWidth="1"/>
    <col min="9738" max="9738" width="26.5703125" style="4" customWidth="1"/>
    <col min="9739" max="9739" width="22.5703125" style="4" customWidth="1"/>
    <col min="9740" max="9740" width="68.85546875" style="4" customWidth="1"/>
    <col min="9741" max="9741" width="14" style="4" customWidth="1"/>
    <col min="9742" max="9742" width="13.28515625" style="4" customWidth="1"/>
    <col min="9743" max="9743" width="9.85546875" style="4" customWidth="1"/>
    <col min="9744" max="9744" width="8.28515625" style="4" customWidth="1"/>
    <col min="9745" max="9745" width="16.85546875" style="4" customWidth="1"/>
    <col min="9746" max="9746" width="22.42578125" style="4" customWidth="1"/>
    <col min="9747" max="9751" width="0" style="4" hidden="1" customWidth="1"/>
    <col min="9752" max="9753" width="24.140625" style="4" customWidth="1"/>
    <col min="9754" max="9754" width="27.42578125" style="4" customWidth="1"/>
    <col min="9755" max="9755" width="24.7109375" style="4" customWidth="1"/>
    <col min="9756" max="9756" width="8.85546875" style="4"/>
    <col min="9757" max="9757" width="19.140625" style="4" bestFit="1" customWidth="1"/>
    <col min="9758" max="9979" width="8.85546875" style="4"/>
    <col min="9980" max="9980" width="5.85546875" style="4" customWidth="1"/>
    <col min="9981" max="9981" width="33" style="4" customWidth="1"/>
    <col min="9982" max="9982" width="26.5703125" style="4" customWidth="1"/>
    <col min="9983" max="9983" width="17.7109375" style="4" customWidth="1"/>
    <col min="9984" max="9984" width="5.85546875" style="4" customWidth="1"/>
    <col min="9985" max="9985" width="8.5703125" style="4" customWidth="1"/>
    <col min="9986" max="9987" width="14.5703125" style="4" customWidth="1"/>
    <col min="9988" max="9989" width="16" style="4" customWidth="1"/>
    <col min="9990" max="9990" width="14.140625" style="4" customWidth="1"/>
    <col min="9991" max="9991" width="12.140625" style="4" customWidth="1"/>
    <col min="9992" max="9992" width="18.42578125" style="4" customWidth="1"/>
    <col min="9993" max="9993" width="11.5703125" style="4" customWidth="1"/>
    <col min="9994" max="9994" width="26.5703125" style="4" customWidth="1"/>
    <col min="9995" max="9995" width="22.5703125" style="4" customWidth="1"/>
    <col min="9996" max="9996" width="68.85546875" style="4" customWidth="1"/>
    <col min="9997" max="9997" width="14" style="4" customWidth="1"/>
    <col min="9998" max="9998" width="13.28515625" style="4" customWidth="1"/>
    <col min="9999" max="9999" width="9.85546875" style="4" customWidth="1"/>
    <col min="10000" max="10000" width="8.28515625" style="4" customWidth="1"/>
    <col min="10001" max="10001" width="16.85546875" style="4" customWidth="1"/>
    <col min="10002" max="10002" width="22.42578125" style="4" customWidth="1"/>
    <col min="10003" max="10007" width="0" style="4" hidden="1" customWidth="1"/>
    <col min="10008" max="10009" width="24.140625" style="4" customWidth="1"/>
    <col min="10010" max="10010" width="27.42578125" style="4" customWidth="1"/>
    <col min="10011" max="10011" width="24.7109375" style="4" customWidth="1"/>
    <col min="10012" max="10012" width="8.85546875" style="4"/>
    <col min="10013" max="10013" width="19.140625" style="4" bestFit="1" customWidth="1"/>
    <col min="10014" max="10235" width="8.85546875" style="4"/>
    <col min="10236" max="10236" width="5.85546875" style="4" customWidth="1"/>
    <col min="10237" max="10237" width="33" style="4" customWidth="1"/>
    <col min="10238" max="10238" width="26.5703125" style="4" customWidth="1"/>
    <col min="10239" max="10239" width="17.7109375" style="4" customWidth="1"/>
    <col min="10240" max="10240" width="5.85546875" style="4" customWidth="1"/>
    <col min="10241" max="10241" width="8.5703125" style="4" customWidth="1"/>
    <col min="10242" max="10243" width="14.5703125" style="4" customWidth="1"/>
    <col min="10244" max="10245" width="16" style="4" customWidth="1"/>
    <col min="10246" max="10246" width="14.140625" style="4" customWidth="1"/>
    <col min="10247" max="10247" width="12.140625" style="4" customWidth="1"/>
    <col min="10248" max="10248" width="18.42578125" style="4" customWidth="1"/>
    <col min="10249" max="10249" width="11.5703125" style="4" customWidth="1"/>
    <col min="10250" max="10250" width="26.5703125" style="4" customWidth="1"/>
    <col min="10251" max="10251" width="22.5703125" style="4" customWidth="1"/>
    <col min="10252" max="10252" width="68.85546875" style="4" customWidth="1"/>
    <col min="10253" max="10253" width="14" style="4" customWidth="1"/>
    <col min="10254" max="10254" width="13.28515625" style="4" customWidth="1"/>
    <col min="10255" max="10255" width="9.85546875" style="4" customWidth="1"/>
    <col min="10256" max="10256" width="8.28515625" style="4" customWidth="1"/>
    <col min="10257" max="10257" width="16.85546875" style="4" customWidth="1"/>
    <col min="10258" max="10258" width="22.42578125" style="4" customWidth="1"/>
    <col min="10259" max="10263" width="0" style="4" hidden="1" customWidth="1"/>
    <col min="10264" max="10265" width="24.140625" style="4" customWidth="1"/>
    <col min="10266" max="10266" width="27.42578125" style="4" customWidth="1"/>
    <col min="10267" max="10267" width="24.7109375" style="4" customWidth="1"/>
    <col min="10268" max="10268" width="8.85546875" style="4"/>
    <col min="10269" max="10269" width="19.140625" style="4" bestFit="1" customWidth="1"/>
    <col min="10270" max="10491" width="8.85546875" style="4"/>
    <col min="10492" max="10492" width="5.85546875" style="4" customWidth="1"/>
    <col min="10493" max="10493" width="33" style="4" customWidth="1"/>
    <col min="10494" max="10494" width="26.5703125" style="4" customWidth="1"/>
    <col min="10495" max="10495" width="17.7109375" style="4" customWidth="1"/>
    <col min="10496" max="10496" width="5.85546875" style="4" customWidth="1"/>
    <col min="10497" max="10497" width="8.5703125" style="4" customWidth="1"/>
    <col min="10498" max="10499" width="14.5703125" style="4" customWidth="1"/>
    <col min="10500" max="10501" width="16" style="4" customWidth="1"/>
    <col min="10502" max="10502" width="14.140625" style="4" customWidth="1"/>
    <col min="10503" max="10503" width="12.140625" style="4" customWidth="1"/>
    <col min="10504" max="10504" width="18.42578125" style="4" customWidth="1"/>
    <col min="10505" max="10505" width="11.5703125" style="4" customWidth="1"/>
    <col min="10506" max="10506" width="26.5703125" style="4" customWidth="1"/>
    <col min="10507" max="10507" width="22.5703125" style="4" customWidth="1"/>
    <col min="10508" max="10508" width="68.85546875" style="4" customWidth="1"/>
    <col min="10509" max="10509" width="14" style="4" customWidth="1"/>
    <col min="10510" max="10510" width="13.28515625" style="4" customWidth="1"/>
    <col min="10511" max="10511" width="9.85546875" style="4" customWidth="1"/>
    <col min="10512" max="10512" width="8.28515625" style="4" customWidth="1"/>
    <col min="10513" max="10513" width="16.85546875" style="4" customWidth="1"/>
    <col min="10514" max="10514" width="22.42578125" style="4" customWidth="1"/>
    <col min="10515" max="10519" width="0" style="4" hidden="1" customWidth="1"/>
    <col min="10520" max="10521" width="24.140625" style="4" customWidth="1"/>
    <col min="10522" max="10522" width="27.42578125" style="4" customWidth="1"/>
    <col min="10523" max="10523" width="24.7109375" style="4" customWidth="1"/>
    <col min="10524" max="10524" width="8.85546875" style="4"/>
    <col min="10525" max="10525" width="19.140625" style="4" bestFit="1" customWidth="1"/>
    <col min="10526" max="10747" width="8.85546875" style="4"/>
    <col min="10748" max="10748" width="5.85546875" style="4" customWidth="1"/>
    <col min="10749" max="10749" width="33" style="4" customWidth="1"/>
    <col min="10750" max="10750" width="26.5703125" style="4" customWidth="1"/>
    <col min="10751" max="10751" width="17.7109375" style="4" customWidth="1"/>
    <col min="10752" max="10752" width="5.85546875" style="4" customWidth="1"/>
    <col min="10753" max="10753" width="8.5703125" style="4" customWidth="1"/>
    <col min="10754" max="10755" width="14.5703125" style="4" customWidth="1"/>
    <col min="10756" max="10757" width="16" style="4" customWidth="1"/>
    <col min="10758" max="10758" width="14.140625" style="4" customWidth="1"/>
    <col min="10759" max="10759" width="12.140625" style="4" customWidth="1"/>
    <col min="10760" max="10760" width="18.42578125" style="4" customWidth="1"/>
    <col min="10761" max="10761" width="11.5703125" style="4" customWidth="1"/>
    <col min="10762" max="10762" width="26.5703125" style="4" customWidth="1"/>
    <col min="10763" max="10763" width="22.5703125" style="4" customWidth="1"/>
    <col min="10764" max="10764" width="68.85546875" style="4" customWidth="1"/>
    <col min="10765" max="10765" width="14" style="4" customWidth="1"/>
    <col min="10766" max="10766" width="13.28515625" style="4" customWidth="1"/>
    <col min="10767" max="10767" width="9.85546875" style="4" customWidth="1"/>
    <col min="10768" max="10768" width="8.28515625" style="4" customWidth="1"/>
    <col min="10769" max="10769" width="16.85546875" style="4" customWidth="1"/>
    <col min="10770" max="10770" width="22.42578125" style="4" customWidth="1"/>
    <col min="10771" max="10775" width="0" style="4" hidden="1" customWidth="1"/>
    <col min="10776" max="10777" width="24.140625" style="4" customWidth="1"/>
    <col min="10778" max="10778" width="27.42578125" style="4" customWidth="1"/>
    <col min="10779" max="10779" width="24.7109375" style="4" customWidth="1"/>
    <col min="10780" max="10780" width="8.85546875" style="4"/>
    <col min="10781" max="10781" width="19.140625" style="4" bestFit="1" customWidth="1"/>
    <col min="10782" max="11003" width="8.85546875" style="4"/>
    <col min="11004" max="11004" width="5.85546875" style="4" customWidth="1"/>
    <col min="11005" max="11005" width="33" style="4" customWidth="1"/>
    <col min="11006" max="11006" width="26.5703125" style="4" customWidth="1"/>
    <col min="11007" max="11007" width="17.7109375" style="4" customWidth="1"/>
    <col min="11008" max="11008" width="5.85546875" style="4" customWidth="1"/>
    <col min="11009" max="11009" width="8.5703125" style="4" customWidth="1"/>
    <col min="11010" max="11011" width="14.5703125" style="4" customWidth="1"/>
    <col min="11012" max="11013" width="16" style="4" customWidth="1"/>
    <col min="11014" max="11014" width="14.140625" style="4" customWidth="1"/>
    <col min="11015" max="11015" width="12.140625" style="4" customWidth="1"/>
    <col min="11016" max="11016" width="18.42578125" style="4" customWidth="1"/>
    <col min="11017" max="11017" width="11.5703125" style="4" customWidth="1"/>
    <col min="11018" max="11018" width="26.5703125" style="4" customWidth="1"/>
    <col min="11019" max="11019" width="22.5703125" style="4" customWidth="1"/>
    <col min="11020" max="11020" width="68.85546875" style="4" customWidth="1"/>
    <col min="11021" max="11021" width="14" style="4" customWidth="1"/>
    <col min="11022" max="11022" width="13.28515625" style="4" customWidth="1"/>
    <col min="11023" max="11023" width="9.85546875" style="4" customWidth="1"/>
    <col min="11024" max="11024" width="8.28515625" style="4" customWidth="1"/>
    <col min="11025" max="11025" width="16.85546875" style="4" customWidth="1"/>
    <col min="11026" max="11026" width="22.42578125" style="4" customWidth="1"/>
    <col min="11027" max="11031" width="0" style="4" hidden="1" customWidth="1"/>
    <col min="11032" max="11033" width="24.140625" style="4" customWidth="1"/>
    <col min="11034" max="11034" width="27.42578125" style="4" customWidth="1"/>
    <col min="11035" max="11035" width="24.7109375" style="4" customWidth="1"/>
    <col min="11036" max="11036" width="8.85546875" style="4"/>
    <col min="11037" max="11037" width="19.140625" style="4" bestFit="1" customWidth="1"/>
    <col min="11038" max="11259" width="8.85546875" style="4"/>
    <col min="11260" max="11260" width="5.85546875" style="4" customWidth="1"/>
    <col min="11261" max="11261" width="33" style="4" customWidth="1"/>
    <col min="11262" max="11262" width="26.5703125" style="4" customWidth="1"/>
    <col min="11263" max="11263" width="17.7109375" style="4" customWidth="1"/>
    <col min="11264" max="11264" width="5.85546875" style="4" customWidth="1"/>
    <col min="11265" max="11265" width="8.5703125" style="4" customWidth="1"/>
    <col min="11266" max="11267" width="14.5703125" style="4" customWidth="1"/>
    <col min="11268" max="11269" width="16" style="4" customWidth="1"/>
    <col min="11270" max="11270" width="14.140625" style="4" customWidth="1"/>
    <col min="11271" max="11271" width="12.140625" style="4" customWidth="1"/>
    <col min="11272" max="11272" width="18.42578125" style="4" customWidth="1"/>
    <col min="11273" max="11273" width="11.5703125" style="4" customWidth="1"/>
    <col min="11274" max="11274" width="26.5703125" style="4" customWidth="1"/>
    <col min="11275" max="11275" width="22.5703125" style="4" customWidth="1"/>
    <col min="11276" max="11276" width="68.85546875" style="4" customWidth="1"/>
    <col min="11277" max="11277" width="14" style="4" customWidth="1"/>
    <col min="11278" max="11278" width="13.28515625" style="4" customWidth="1"/>
    <col min="11279" max="11279" width="9.85546875" style="4" customWidth="1"/>
    <col min="11280" max="11280" width="8.28515625" style="4" customWidth="1"/>
    <col min="11281" max="11281" width="16.85546875" style="4" customWidth="1"/>
    <col min="11282" max="11282" width="22.42578125" style="4" customWidth="1"/>
    <col min="11283" max="11287" width="0" style="4" hidden="1" customWidth="1"/>
    <col min="11288" max="11289" width="24.140625" style="4" customWidth="1"/>
    <col min="11290" max="11290" width="27.42578125" style="4" customWidth="1"/>
    <col min="11291" max="11291" width="24.7109375" style="4" customWidth="1"/>
    <col min="11292" max="11292" width="8.85546875" style="4"/>
    <col min="11293" max="11293" width="19.140625" style="4" bestFit="1" customWidth="1"/>
    <col min="11294" max="11515" width="8.85546875" style="4"/>
    <col min="11516" max="11516" width="5.85546875" style="4" customWidth="1"/>
    <col min="11517" max="11517" width="33" style="4" customWidth="1"/>
    <col min="11518" max="11518" width="26.5703125" style="4" customWidth="1"/>
    <col min="11519" max="11519" width="17.7109375" style="4" customWidth="1"/>
    <col min="11520" max="11520" width="5.85546875" style="4" customWidth="1"/>
    <col min="11521" max="11521" width="8.5703125" style="4" customWidth="1"/>
    <col min="11522" max="11523" width="14.5703125" style="4" customWidth="1"/>
    <col min="11524" max="11525" width="16" style="4" customWidth="1"/>
    <col min="11526" max="11526" width="14.140625" style="4" customWidth="1"/>
    <col min="11527" max="11527" width="12.140625" style="4" customWidth="1"/>
    <col min="11528" max="11528" width="18.42578125" style="4" customWidth="1"/>
    <col min="11529" max="11529" width="11.5703125" style="4" customWidth="1"/>
    <col min="11530" max="11530" width="26.5703125" style="4" customWidth="1"/>
    <col min="11531" max="11531" width="22.5703125" style="4" customWidth="1"/>
    <col min="11532" max="11532" width="68.85546875" style="4" customWidth="1"/>
    <col min="11533" max="11533" width="14" style="4" customWidth="1"/>
    <col min="11534" max="11534" width="13.28515625" style="4" customWidth="1"/>
    <col min="11535" max="11535" width="9.85546875" style="4" customWidth="1"/>
    <col min="11536" max="11536" width="8.28515625" style="4" customWidth="1"/>
    <col min="11537" max="11537" width="16.85546875" style="4" customWidth="1"/>
    <col min="11538" max="11538" width="22.42578125" style="4" customWidth="1"/>
    <col min="11539" max="11543" width="0" style="4" hidden="1" customWidth="1"/>
    <col min="11544" max="11545" width="24.140625" style="4" customWidth="1"/>
    <col min="11546" max="11546" width="27.42578125" style="4" customWidth="1"/>
    <col min="11547" max="11547" width="24.7109375" style="4" customWidth="1"/>
    <col min="11548" max="11548" width="8.85546875" style="4"/>
    <col min="11549" max="11549" width="19.140625" style="4" bestFit="1" customWidth="1"/>
    <col min="11550" max="11771" width="8.85546875" style="4"/>
    <col min="11772" max="11772" width="5.85546875" style="4" customWidth="1"/>
    <col min="11773" max="11773" width="33" style="4" customWidth="1"/>
    <col min="11774" max="11774" width="26.5703125" style="4" customWidth="1"/>
    <col min="11775" max="11775" width="17.7109375" style="4" customWidth="1"/>
    <col min="11776" max="11776" width="5.85546875" style="4" customWidth="1"/>
    <col min="11777" max="11777" width="8.5703125" style="4" customWidth="1"/>
    <col min="11778" max="11779" width="14.5703125" style="4" customWidth="1"/>
    <col min="11780" max="11781" width="16" style="4" customWidth="1"/>
    <col min="11782" max="11782" width="14.140625" style="4" customWidth="1"/>
    <col min="11783" max="11783" width="12.140625" style="4" customWidth="1"/>
    <col min="11784" max="11784" width="18.42578125" style="4" customWidth="1"/>
    <col min="11785" max="11785" width="11.5703125" style="4" customWidth="1"/>
    <col min="11786" max="11786" width="26.5703125" style="4" customWidth="1"/>
    <col min="11787" max="11787" width="22.5703125" style="4" customWidth="1"/>
    <col min="11788" max="11788" width="68.85546875" style="4" customWidth="1"/>
    <col min="11789" max="11789" width="14" style="4" customWidth="1"/>
    <col min="11790" max="11790" width="13.28515625" style="4" customWidth="1"/>
    <col min="11791" max="11791" width="9.85546875" style="4" customWidth="1"/>
    <col min="11792" max="11792" width="8.28515625" style="4" customWidth="1"/>
    <col min="11793" max="11793" width="16.85546875" style="4" customWidth="1"/>
    <col min="11794" max="11794" width="22.42578125" style="4" customWidth="1"/>
    <col min="11795" max="11799" width="0" style="4" hidden="1" customWidth="1"/>
    <col min="11800" max="11801" width="24.140625" style="4" customWidth="1"/>
    <col min="11802" max="11802" width="27.42578125" style="4" customWidth="1"/>
    <col min="11803" max="11803" width="24.7109375" style="4" customWidth="1"/>
    <col min="11804" max="11804" width="8.85546875" style="4"/>
    <col min="11805" max="11805" width="19.140625" style="4" bestFit="1" customWidth="1"/>
    <col min="11806" max="12027" width="8.85546875" style="4"/>
    <col min="12028" max="12028" width="5.85546875" style="4" customWidth="1"/>
    <col min="12029" max="12029" width="33" style="4" customWidth="1"/>
    <col min="12030" max="12030" width="26.5703125" style="4" customWidth="1"/>
    <col min="12031" max="12031" width="17.7109375" style="4" customWidth="1"/>
    <col min="12032" max="12032" width="5.85546875" style="4" customWidth="1"/>
    <col min="12033" max="12033" width="8.5703125" style="4" customWidth="1"/>
    <col min="12034" max="12035" width="14.5703125" style="4" customWidth="1"/>
    <col min="12036" max="12037" width="16" style="4" customWidth="1"/>
    <col min="12038" max="12038" width="14.140625" style="4" customWidth="1"/>
    <col min="12039" max="12039" width="12.140625" style="4" customWidth="1"/>
    <col min="12040" max="12040" width="18.42578125" style="4" customWidth="1"/>
    <col min="12041" max="12041" width="11.5703125" style="4" customWidth="1"/>
    <col min="12042" max="12042" width="26.5703125" style="4" customWidth="1"/>
    <col min="12043" max="12043" width="22.5703125" style="4" customWidth="1"/>
    <col min="12044" max="12044" width="68.85546875" style="4" customWidth="1"/>
    <col min="12045" max="12045" width="14" style="4" customWidth="1"/>
    <col min="12046" max="12046" width="13.28515625" style="4" customWidth="1"/>
    <col min="12047" max="12047" width="9.85546875" style="4" customWidth="1"/>
    <col min="12048" max="12048" width="8.28515625" style="4" customWidth="1"/>
    <col min="12049" max="12049" width="16.85546875" style="4" customWidth="1"/>
    <col min="12050" max="12050" width="22.42578125" style="4" customWidth="1"/>
    <col min="12051" max="12055" width="0" style="4" hidden="1" customWidth="1"/>
    <col min="12056" max="12057" width="24.140625" style="4" customWidth="1"/>
    <col min="12058" max="12058" width="27.42578125" style="4" customWidth="1"/>
    <col min="12059" max="12059" width="24.7109375" style="4" customWidth="1"/>
    <col min="12060" max="12060" width="8.85546875" style="4"/>
    <col min="12061" max="12061" width="19.140625" style="4" bestFit="1" customWidth="1"/>
    <col min="12062" max="12283" width="8.85546875" style="4"/>
    <col min="12284" max="12284" width="5.85546875" style="4" customWidth="1"/>
    <col min="12285" max="12285" width="33" style="4" customWidth="1"/>
    <col min="12286" max="12286" width="26.5703125" style="4" customWidth="1"/>
    <col min="12287" max="12287" width="17.7109375" style="4" customWidth="1"/>
    <col min="12288" max="12288" width="5.85546875" style="4" customWidth="1"/>
    <col min="12289" max="12289" width="8.5703125" style="4" customWidth="1"/>
    <col min="12290" max="12291" width="14.5703125" style="4" customWidth="1"/>
    <col min="12292" max="12293" width="16" style="4" customWidth="1"/>
    <col min="12294" max="12294" width="14.140625" style="4" customWidth="1"/>
    <col min="12295" max="12295" width="12.140625" style="4" customWidth="1"/>
    <col min="12296" max="12296" width="18.42578125" style="4" customWidth="1"/>
    <col min="12297" max="12297" width="11.5703125" style="4" customWidth="1"/>
    <col min="12298" max="12298" width="26.5703125" style="4" customWidth="1"/>
    <col min="12299" max="12299" width="22.5703125" style="4" customWidth="1"/>
    <col min="12300" max="12300" width="68.85546875" style="4" customWidth="1"/>
    <col min="12301" max="12301" width="14" style="4" customWidth="1"/>
    <col min="12302" max="12302" width="13.28515625" style="4" customWidth="1"/>
    <col min="12303" max="12303" width="9.85546875" style="4" customWidth="1"/>
    <col min="12304" max="12304" width="8.28515625" style="4" customWidth="1"/>
    <col min="12305" max="12305" width="16.85546875" style="4" customWidth="1"/>
    <col min="12306" max="12306" width="22.42578125" style="4" customWidth="1"/>
    <col min="12307" max="12311" width="0" style="4" hidden="1" customWidth="1"/>
    <col min="12312" max="12313" width="24.140625" style="4" customWidth="1"/>
    <col min="12314" max="12314" width="27.42578125" style="4" customWidth="1"/>
    <col min="12315" max="12315" width="24.7109375" style="4" customWidth="1"/>
    <col min="12316" max="12316" width="8.85546875" style="4"/>
    <col min="12317" max="12317" width="19.140625" style="4" bestFit="1" customWidth="1"/>
    <col min="12318" max="12539" width="8.85546875" style="4"/>
    <col min="12540" max="12540" width="5.85546875" style="4" customWidth="1"/>
    <col min="12541" max="12541" width="33" style="4" customWidth="1"/>
    <col min="12542" max="12542" width="26.5703125" style="4" customWidth="1"/>
    <col min="12543" max="12543" width="17.7109375" style="4" customWidth="1"/>
    <col min="12544" max="12544" width="5.85546875" style="4" customWidth="1"/>
    <col min="12545" max="12545" width="8.5703125" style="4" customWidth="1"/>
    <col min="12546" max="12547" width="14.5703125" style="4" customWidth="1"/>
    <col min="12548" max="12549" width="16" style="4" customWidth="1"/>
    <col min="12550" max="12550" width="14.140625" style="4" customWidth="1"/>
    <col min="12551" max="12551" width="12.140625" style="4" customWidth="1"/>
    <col min="12552" max="12552" width="18.42578125" style="4" customWidth="1"/>
    <col min="12553" max="12553" width="11.5703125" style="4" customWidth="1"/>
    <col min="12554" max="12554" width="26.5703125" style="4" customWidth="1"/>
    <col min="12555" max="12555" width="22.5703125" style="4" customWidth="1"/>
    <col min="12556" max="12556" width="68.85546875" style="4" customWidth="1"/>
    <col min="12557" max="12557" width="14" style="4" customWidth="1"/>
    <col min="12558" max="12558" width="13.28515625" style="4" customWidth="1"/>
    <col min="12559" max="12559" width="9.85546875" style="4" customWidth="1"/>
    <col min="12560" max="12560" width="8.28515625" style="4" customWidth="1"/>
    <col min="12561" max="12561" width="16.85546875" style="4" customWidth="1"/>
    <col min="12562" max="12562" width="22.42578125" style="4" customWidth="1"/>
    <col min="12563" max="12567" width="0" style="4" hidden="1" customWidth="1"/>
    <col min="12568" max="12569" width="24.140625" style="4" customWidth="1"/>
    <col min="12570" max="12570" width="27.42578125" style="4" customWidth="1"/>
    <col min="12571" max="12571" width="24.7109375" style="4" customWidth="1"/>
    <col min="12572" max="12572" width="8.85546875" style="4"/>
    <col min="12573" max="12573" width="19.140625" style="4" bestFit="1" customWidth="1"/>
    <col min="12574" max="12795" width="8.85546875" style="4"/>
    <col min="12796" max="12796" width="5.85546875" style="4" customWidth="1"/>
    <col min="12797" max="12797" width="33" style="4" customWidth="1"/>
    <col min="12798" max="12798" width="26.5703125" style="4" customWidth="1"/>
    <col min="12799" max="12799" width="17.7109375" style="4" customWidth="1"/>
    <col min="12800" max="12800" width="5.85546875" style="4" customWidth="1"/>
    <col min="12801" max="12801" width="8.5703125" style="4" customWidth="1"/>
    <col min="12802" max="12803" width="14.5703125" style="4" customWidth="1"/>
    <col min="12804" max="12805" width="16" style="4" customWidth="1"/>
    <col min="12806" max="12806" width="14.140625" style="4" customWidth="1"/>
    <col min="12807" max="12807" width="12.140625" style="4" customWidth="1"/>
    <col min="12808" max="12808" width="18.42578125" style="4" customWidth="1"/>
    <col min="12809" max="12809" width="11.5703125" style="4" customWidth="1"/>
    <col min="12810" max="12810" width="26.5703125" style="4" customWidth="1"/>
    <col min="12811" max="12811" width="22.5703125" style="4" customWidth="1"/>
    <col min="12812" max="12812" width="68.85546875" style="4" customWidth="1"/>
    <col min="12813" max="12813" width="14" style="4" customWidth="1"/>
    <col min="12814" max="12814" width="13.28515625" style="4" customWidth="1"/>
    <col min="12815" max="12815" width="9.85546875" style="4" customWidth="1"/>
    <col min="12816" max="12816" width="8.28515625" style="4" customWidth="1"/>
    <col min="12817" max="12817" width="16.85546875" style="4" customWidth="1"/>
    <col min="12818" max="12818" width="22.42578125" style="4" customWidth="1"/>
    <col min="12819" max="12823" width="0" style="4" hidden="1" customWidth="1"/>
    <col min="12824" max="12825" width="24.140625" style="4" customWidth="1"/>
    <col min="12826" max="12826" width="27.42578125" style="4" customWidth="1"/>
    <col min="12827" max="12827" width="24.7109375" style="4" customWidth="1"/>
    <col min="12828" max="12828" width="8.85546875" style="4"/>
    <col min="12829" max="12829" width="19.140625" style="4" bestFit="1" customWidth="1"/>
    <col min="12830" max="13051" width="8.85546875" style="4"/>
    <col min="13052" max="13052" width="5.85546875" style="4" customWidth="1"/>
    <col min="13053" max="13053" width="33" style="4" customWidth="1"/>
    <col min="13054" max="13054" width="26.5703125" style="4" customWidth="1"/>
    <col min="13055" max="13055" width="17.7109375" style="4" customWidth="1"/>
    <col min="13056" max="13056" width="5.85546875" style="4" customWidth="1"/>
    <col min="13057" max="13057" width="8.5703125" style="4" customWidth="1"/>
    <col min="13058" max="13059" width="14.5703125" style="4" customWidth="1"/>
    <col min="13060" max="13061" width="16" style="4" customWidth="1"/>
    <col min="13062" max="13062" width="14.140625" style="4" customWidth="1"/>
    <col min="13063" max="13063" width="12.140625" style="4" customWidth="1"/>
    <col min="13064" max="13064" width="18.42578125" style="4" customWidth="1"/>
    <col min="13065" max="13065" width="11.5703125" style="4" customWidth="1"/>
    <col min="13066" max="13066" width="26.5703125" style="4" customWidth="1"/>
    <col min="13067" max="13067" width="22.5703125" style="4" customWidth="1"/>
    <col min="13068" max="13068" width="68.85546875" style="4" customWidth="1"/>
    <col min="13069" max="13069" width="14" style="4" customWidth="1"/>
    <col min="13070" max="13070" width="13.28515625" style="4" customWidth="1"/>
    <col min="13071" max="13071" width="9.85546875" style="4" customWidth="1"/>
    <col min="13072" max="13072" width="8.28515625" style="4" customWidth="1"/>
    <col min="13073" max="13073" width="16.85546875" style="4" customWidth="1"/>
    <col min="13074" max="13074" width="22.42578125" style="4" customWidth="1"/>
    <col min="13075" max="13079" width="0" style="4" hidden="1" customWidth="1"/>
    <col min="13080" max="13081" width="24.140625" style="4" customWidth="1"/>
    <col min="13082" max="13082" width="27.42578125" style="4" customWidth="1"/>
    <col min="13083" max="13083" width="24.7109375" style="4" customWidth="1"/>
    <col min="13084" max="13084" width="8.85546875" style="4"/>
    <col min="13085" max="13085" width="19.140625" style="4" bestFit="1" customWidth="1"/>
    <col min="13086" max="13307" width="8.85546875" style="4"/>
    <col min="13308" max="13308" width="5.85546875" style="4" customWidth="1"/>
    <col min="13309" max="13309" width="33" style="4" customWidth="1"/>
    <col min="13310" max="13310" width="26.5703125" style="4" customWidth="1"/>
    <col min="13311" max="13311" width="17.7109375" style="4" customWidth="1"/>
    <col min="13312" max="13312" width="5.85546875" style="4" customWidth="1"/>
    <col min="13313" max="13313" width="8.5703125" style="4" customWidth="1"/>
    <col min="13314" max="13315" width="14.5703125" style="4" customWidth="1"/>
    <col min="13316" max="13317" width="16" style="4" customWidth="1"/>
    <col min="13318" max="13318" width="14.140625" style="4" customWidth="1"/>
    <col min="13319" max="13319" width="12.140625" style="4" customWidth="1"/>
    <col min="13320" max="13320" width="18.42578125" style="4" customWidth="1"/>
    <col min="13321" max="13321" width="11.5703125" style="4" customWidth="1"/>
    <col min="13322" max="13322" width="26.5703125" style="4" customWidth="1"/>
    <col min="13323" max="13323" width="22.5703125" style="4" customWidth="1"/>
    <col min="13324" max="13324" width="68.85546875" style="4" customWidth="1"/>
    <col min="13325" max="13325" width="14" style="4" customWidth="1"/>
    <col min="13326" max="13326" width="13.28515625" style="4" customWidth="1"/>
    <col min="13327" max="13327" width="9.85546875" style="4" customWidth="1"/>
    <col min="13328" max="13328" width="8.28515625" style="4" customWidth="1"/>
    <col min="13329" max="13329" width="16.85546875" style="4" customWidth="1"/>
    <col min="13330" max="13330" width="22.42578125" style="4" customWidth="1"/>
    <col min="13331" max="13335" width="0" style="4" hidden="1" customWidth="1"/>
    <col min="13336" max="13337" width="24.140625" style="4" customWidth="1"/>
    <col min="13338" max="13338" width="27.42578125" style="4" customWidth="1"/>
    <col min="13339" max="13339" width="24.7109375" style="4" customWidth="1"/>
    <col min="13340" max="13340" width="8.85546875" style="4"/>
    <col min="13341" max="13341" width="19.140625" style="4" bestFit="1" customWidth="1"/>
    <col min="13342" max="13563" width="8.85546875" style="4"/>
    <col min="13564" max="13564" width="5.85546875" style="4" customWidth="1"/>
    <col min="13565" max="13565" width="33" style="4" customWidth="1"/>
    <col min="13566" max="13566" width="26.5703125" style="4" customWidth="1"/>
    <col min="13567" max="13567" width="17.7109375" style="4" customWidth="1"/>
    <col min="13568" max="13568" width="5.85546875" style="4" customWidth="1"/>
    <col min="13569" max="13569" width="8.5703125" style="4" customWidth="1"/>
    <col min="13570" max="13571" width="14.5703125" style="4" customWidth="1"/>
    <col min="13572" max="13573" width="16" style="4" customWidth="1"/>
    <col min="13574" max="13574" width="14.140625" style="4" customWidth="1"/>
    <col min="13575" max="13575" width="12.140625" style="4" customWidth="1"/>
    <col min="13576" max="13576" width="18.42578125" style="4" customWidth="1"/>
    <col min="13577" max="13577" width="11.5703125" style="4" customWidth="1"/>
    <col min="13578" max="13578" width="26.5703125" style="4" customWidth="1"/>
    <col min="13579" max="13579" width="22.5703125" style="4" customWidth="1"/>
    <col min="13580" max="13580" width="68.85546875" style="4" customWidth="1"/>
    <col min="13581" max="13581" width="14" style="4" customWidth="1"/>
    <col min="13582" max="13582" width="13.28515625" style="4" customWidth="1"/>
    <col min="13583" max="13583" width="9.85546875" style="4" customWidth="1"/>
    <col min="13584" max="13584" width="8.28515625" style="4" customWidth="1"/>
    <col min="13585" max="13585" width="16.85546875" style="4" customWidth="1"/>
    <col min="13586" max="13586" width="22.42578125" style="4" customWidth="1"/>
    <col min="13587" max="13591" width="0" style="4" hidden="1" customWidth="1"/>
    <col min="13592" max="13593" width="24.140625" style="4" customWidth="1"/>
    <col min="13594" max="13594" width="27.42578125" style="4" customWidth="1"/>
    <col min="13595" max="13595" width="24.7109375" style="4" customWidth="1"/>
    <col min="13596" max="13596" width="8.85546875" style="4"/>
    <col min="13597" max="13597" width="19.140625" style="4" bestFit="1" customWidth="1"/>
    <col min="13598" max="13819" width="8.85546875" style="4"/>
    <col min="13820" max="13820" width="5.85546875" style="4" customWidth="1"/>
    <col min="13821" max="13821" width="33" style="4" customWidth="1"/>
    <col min="13822" max="13822" width="26.5703125" style="4" customWidth="1"/>
    <col min="13823" max="13823" width="17.7109375" style="4" customWidth="1"/>
    <col min="13824" max="13824" width="5.85546875" style="4" customWidth="1"/>
    <col min="13825" max="13825" width="8.5703125" style="4" customWidth="1"/>
    <col min="13826" max="13827" width="14.5703125" style="4" customWidth="1"/>
    <col min="13828" max="13829" width="16" style="4" customWidth="1"/>
    <col min="13830" max="13830" width="14.140625" style="4" customWidth="1"/>
    <col min="13831" max="13831" width="12.140625" style="4" customWidth="1"/>
    <col min="13832" max="13832" width="18.42578125" style="4" customWidth="1"/>
    <col min="13833" max="13833" width="11.5703125" style="4" customWidth="1"/>
    <col min="13834" max="13834" width="26.5703125" style="4" customWidth="1"/>
    <col min="13835" max="13835" width="22.5703125" style="4" customWidth="1"/>
    <col min="13836" max="13836" width="68.85546875" style="4" customWidth="1"/>
    <col min="13837" max="13837" width="14" style="4" customWidth="1"/>
    <col min="13838" max="13838" width="13.28515625" style="4" customWidth="1"/>
    <col min="13839" max="13839" width="9.85546875" style="4" customWidth="1"/>
    <col min="13840" max="13840" width="8.28515625" style="4" customWidth="1"/>
    <col min="13841" max="13841" width="16.85546875" style="4" customWidth="1"/>
    <col min="13842" max="13842" width="22.42578125" style="4" customWidth="1"/>
    <col min="13843" max="13847" width="0" style="4" hidden="1" customWidth="1"/>
    <col min="13848" max="13849" width="24.140625" style="4" customWidth="1"/>
    <col min="13850" max="13850" width="27.42578125" style="4" customWidth="1"/>
    <col min="13851" max="13851" width="24.7109375" style="4" customWidth="1"/>
    <col min="13852" max="13852" width="8.85546875" style="4"/>
    <col min="13853" max="13853" width="19.140625" style="4" bestFit="1" customWidth="1"/>
    <col min="13854" max="14075" width="8.85546875" style="4"/>
    <col min="14076" max="14076" width="5.85546875" style="4" customWidth="1"/>
    <col min="14077" max="14077" width="33" style="4" customWidth="1"/>
    <col min="14078" max="14078" width="26.5703125" style="4" customWidth="1"/>
    <col min="14079" max="14079" width="17.7109375" style="4" customWidth="1"/>
    <col min="14080" max="14080" width="5.85546875" style="4" customWidth="1"/>
    <col min="14081" max="14081" width="8.5703125" style="4" customWidth="1"/>
    <col min="14082" max="14083" width="14.5703125" style="4" customWidth="1"/>
    <col min="14084" max="14085" width="16" style="4" customWidth="1"/>
    <col min="14086" max="14086" width="14.140625" style="4" customWidth="1"/>
    <col min="14087" max="14087" width="12.140625" style="4" customWidth="1"/>
    <col min="14088" max="14088" width="18.42578125" style="4" customWidth="1"/>
    <col min="14089" max="14089" width="11.5703125" style="4" customWidth="1"/>
    <col min="14090" max="14090" width="26.5703125" style="4" customWidth="1"/>
    <col min="14091" max="14091" width="22.5703125" style="4" customWidth="1"/>
    <col min="14092" max="14092" width="68.85546875" style="4" customWidth="1"/>
    <col min="14093" max="14093" width="14" style="4" customWidth="1"/>
    <col min="14094" max="14094" width="13.28515625" style="4" customWidth="1"/>
    <col min="14095" max="14095" width="9.85546875" style="4" customWidth="1"/>
    <col min="14096" max="14096" width="8.28515625" style="4" customWidth="1"/>
    <col min="14097" max="14097" width="16.85546875" style="4" customWidth="1"/>
    <col min="14098" max="14098" width="22.42578125" style="4" customWidth="1"/>
    <col min="14099" max="14103" width="0" style="4" hidden="1" customWidth="1"/>
    <col min="14104" max="14105" width="24.140625" style="4" customWidth="1"/>
    <col min="14106" max="14106" width="27.42578125" style="4" customWidth="1"/>
    <col min="14107" max="14107" width="24.7109375" style="4" customWidth="1"/>
    <col min="14108" max="14108" width="8.85546875" style="4"/>
    <col min="14109" max="14109" width="19.140625" style="4" bestFit="1" customWidth="1"/>
    <col min="14110" max="14331" width="8.85546875" style="4"/>
    <col min="14332" max="14332" width="5.85546875" style="4" customWidth="1"/>
    <col min="14333" max="14333" width="33" style="4" customWidth="1"/>
    <col min="14334" max="14334" width="26.5703125" style="4" customWidth="1"/>
    <col min="14335" max="14335" width="17.7109375" style="4" customWidth="1"/>
    <col min="14336" max="14336" width="5.85546875" style="4" customWidth="1"/>
    <col min="14337" max="14337" width="8.5703125" style="4" customWidth="1"/>
    <col min="14338" max="14339" width="14.5703125" style="4" customWidth="1"/>
    <col min="14340" max="14341" width="16" style="4" customWidth="1"/>
    <col min="14342" max="14342" width="14.140625" style="4" customWidth="1"/>
    <col min="14343" max="14343" width="12.140625" style="4" customWidth="1"/>
    <col min="14344" max="14344" width="18.42578125" style="4" customWidth="1"/>
    <col min="14345" max="14345" width="11.5703125" style="4" customWidth="1"/>
    <col min="14346" max="14346" width="26.5703125" style="4" customWidth="1"/>
    <col min="14347" max="14347" width="22.5703125" style="4" customWidth="1"/>
    <col min="14348" max="14348" width="68.85546875" style="4" customWidth="1"/>
    <col min="14349" max="14349" width="14" style="4" customWidth="1"/>
    <col min="14350" max="14350" width="13.28515625" style="4" customWidth="1"/>
    <col min="14351" max="14351" width="9.85546875" style="4" customWidth="1"/>
    <col min="14352" max="14352" width="8.28515625" style="4" customWidth="1"/>
    <col min="14353" max="14353" width="16.85546875" style="4" customWidth="1"/>
    <col min="14354" max="14354" width="22.42578125" style="4" customWidth="1"/>
    <col min="14355" max="14359" width="0" style="4" hidden="1" customWidth="1"/>
    <col min="14360" max="14361" width="24.140625" style="4" customWidth="1"/>
    <col min="14362" max="14362" width="27.42578125" style="4" customWidth="1"/>
    <col min="14363" max="14363" width="24.7109375" style="4" customWidth="1"/>
    <col min="14364" max="14364" width="8.85546875" style="4"/>
    <col min="14365" max="14365" width="19.140625" style="4" bestFit="1" customWidth="1"/>
    <col min="14366" max="14587" width="8.85546875" style="4"/>
    <col min="14588" max="14588" width="5.85546875" style="4" customWidth="1"/>
    <col min="14589" max="14589" width="33" style="4" customWidth="1"/>
    <col min="14590" max="14590" width="26.5703125" style="4" customWidth="1"/>
    <col min="14591" max="14591" width="17.7109375" style="4" customWidth="1"/>
    <col min="14592" max="14592" width="5.85546875" style="4" customWidth="1"/>
    <col min="14593" max="14593" width="8.5703125" style="4" customWidth="1"/>
    <col min="14594" max="14595" width="14.5703125" style="4" customWidth="1"/>
    <col min="14596" max="14597" width="16" style="4" customWidth="1"/>
    <col min="14598" max="14598" width="14.140625" style="4" customWidth="1"/>
    <col min="14599" max="14599" width="12.140625" style="4" customWidth="1"/>
    <col min="14600" max="14600" width="18.42578125" style="4" customWidth="1"/>
    <col min="14601" max="14601" width="11.5703125" style="4" customWidth="1"/>
    <col min="14602" max="14602" width="26.5703125" style="4" customWidth="1"/>
    <col min="14603" max="14603" width="22.5703125" style="4" customWidth="1"/>
    <col min="14604" max="14604" width="68.85546875" style="4" customWidth="1"/>
    <col min="14605" max="14605" width="14" style="4" customWidth="1"/>
    <col min="14606" max="14606" width="13.28515625" style="4" customWidth="1"/>
    <col min="14607" max="14607" width="9.85546875" style="4" customWidth="1"/>
    <col min="14608" max="14608" width="8.28515625" style="4" customWidth="1"/>
    <col min="14609" max="14609" width="16.85546875" style="4" customWidth="1"/>
    <col min="14610" max="14610" width="22.42578125" style="4" customWidth="1"/>
    <col min="14611" max="14615" width="0" style="4" hidden="1" customWidth="1"/>
    <col min="14616" max="14617" width="24.140625" style="4" customWidth="1"/>
    <col min="14618" max="14618" width="27.42578125" style="4" customWidth="1"/>
    <col min="14619" max="14619" width="24.7109375" style="4" customWidth="1"/>
    <col min="14620" max="14620" width="8.85546875" style="4"/>
    <col min="14621" max="14621" width="19.140625" style="4" bestFit="1" customWidth="1"/>
    <col min="14622" max="14843" width="8.85546875" style="4"/>
    <col min="14844" max="14844" width="5.85546875" style="4" customWidth="1"/>
    <col min="14845" max="14845" width="33" style="4" customWidth="1"/>
    <col min="14846" max="14846" width="26.5703125" style="4" customWidth="1"/>
    <col min="14847" max="14847" width="17.7109375" style="4" customWidth="1"/>
    <col min="14848" max="14848" width="5.85546875" style="4" customWidth="1"/>
    <col min="14849" max="14849" width="8.5703125" style="4" customWidth="1"/>
    <col min="14850" max="14851" width="14.5703125" style="4" customWidth="1"/>
    <col min="14852" max="14853" width="16" style="4" customWidth="1"/>
    <col min="14854" max="14854" width="14.140625" style="4" customWidth="1"/>
    <col min="14855" max="14855" width="12.140625" style="4" customWidth="1"/>
    <col min="14856" max="14856" width="18.42578125" style="4" customWidth="1"/>
    <col min="14857" max="14857" width="11.5703125" style="4" customWidth="1"/>
    <col min="14858" max="14858" width="26.5703125" style="4" customWidth="1"/>
    <col min="14859" max="14859" width="22.5703125" style="4" customWidth="1"/>
    <col min="14860" max="14860" width="68.85546875" style="4" customWidth="1"/>
    <col min="14861" max="14861" width="14" style="4" customWidth="1"/>
    <col min="14862" max="14862" width="13.28515625" style="4" customWidth="1"/>
    <col min="14863" max="14863" width="9.85546875" style="4" customWidth="1"/>
    <col min="14864" max="14864" width="8.28515625" style="4" customWidth="1"/>
    <col min="14865" max="14865" width="16.85546875" style="4" customWidth="1"/>
    <col min="14866" max="14866" width="22.42578125" style="4" customWidth="1"/>
    <col min="14867" max="14871" width="0" style="4" hidden="1" customWidth="1"/>
    <col min="14872" max="14873" width="24.140625" style="4" customWidth="1"/>
    <col min="14874" max="14874" width="27.42578125" style="4" customWidth="1"/>
    <col min="14875" max="14875" width="24.7109375" style="4" customWidth="1"/>
    <col min="14876" max="14876" width="8.85546875" style="4"/>
    <col min="14877" max="14877" width="19.140625" style="4" bestFit="1" customWidth="1"/>
    <col min="14878" max="15099" width="8.85546875" style="4"/>
    <col min="15100" max="15100" width="5.85546875" style="4" customWidth="1"/>
    <col min="15101" max="15101" width="33" style="4" customWidth="1"/>
    <col min="15102" max="15102" width="26.5703125" style="4" customWidth="1"/>
    <col min="15103" max="15103" width="17.7109375" style="4" customWidth="1"/>
    <col min="15104" max="15104" width="5.85546875" style="4" customWidth="1"/>
    <col min="15105" max="15105" width="8.5703125" style="4" customWidth="1"/>
    <col min="15106" max="15107" width="14.5703125" style="4" customWidth="1"/>
    <col min="15108" max="15109" width="16" style="4" customWidth="1"/>
    <col min="15110" max="15110" width="14.140625" style="4" customWidth="1"/>
    <col min="15111" max="15111" width="12.140625" style="4" customWidth="1"/>
    <col min="15112" max="15112" width="18.42578125" style="4" customWidth="1"/>
    <col min="15113" max="15113" width="11.5703125" style="4" customWidth="1"/>
    <col min="15114" max="15114" width="26.5703125" style="4" customWidth="1"/>
    <col min="15115" max="15115" width="22.5703125" style="4" customWidth="1"/>
    <col min="15116" max="15116" width="68.85546875" style="4" customWidth="1"/>
    <col min="15117" max="15117" width="14" style="4" customWidth="1"/>
    <col min="15118" max="15118" width="13.28515625" style="4" customWidth="1"/>
    <col min="15119" max="15119" width="9.85546875" style="4" customWidth="1"/>
    <col min="15120" max="15120" width="8.28515625" style="4" customWidth="1"/>
    <col min="15121" max="15121" width="16.85546875" style="4" customWidth="1"/>
    <col min="15122" max="15122" width="22.42578125" style="4" customWidth="1"/>
    <col min="15123" max="15127" width="0" style="4" hidden="1" customWidth="1"/>
    <col min="15128" max="15129" width="24.140625" style="4" customWidth="1"/>
    <col min="15130" max="15130" width="27.42578125" style="4" customWidth="1"/>
    <col min="15131" max="15131" width="24.7109375" style="4" customWidth="1"/>
    <col min="15132" max="15132" width="8.85546875" style="4"/>
    <col min="15133" max="15133" width="19.140625" style="4" bestFit="1" customWidth="1"/>
    <col min="15134" max="15355" width="8.85546875" style="4"/>
    <col min="15356" max="15356" width="5.85546875" style="4" customWidth="1"/>
    <col min="15357" max="15357" width="33" style="4" customWidth="1"/>
    <col min="15358" max="15358" width="26.5703125" style="4" customWidth="1"/>
    <col min="15359" max="15359" width="17.7109375" style="4" customWidth="1"/>
    <col min="15360" max="15360" width="5.85546875" style="4" customWidth="1"/>
    <col min="15361" max="15361" width="8.5703125" style="4" customWidth="1"/>
    <col min="15362" max="15363" width="14.5703125" style="4" customWidth="1"/>
    <col min="15364" max="15365" width="16" style="4" customWidth="1"/>
    <col min="15366" max="15366" width="14.140625" style="4" customWidth="1"/>
    <col min="15367" max="15367" width="12.140625" style="4" customWidth="1"/>
    <col min="15368" max="15368" width="18.42578125" style="4" customWidth="1"/>
    <col min="15369" max="15369" width="11.5703125" style="4" customWidth="1"/>
    <col min="15370" max="15370" width="26.5703125" style="4" customWidth="1"/>
    <col min="15371" max="15371" width="22.5703125" style="4" customWidth="1"/>
    <col min="15372" max="15372" width="68.85546875" style="4" customWidth="1"/>
    <col min="15373" max="15373" width="14" style="4" customWidth="1"/>
    <col min="15374" max="15374" width="13.28515625" style="4" customWidth="1"/>
    <col min="15375" max="15375" width="9.85546875" style="4" customWidth="1"/>
    <col min="15376" max="15376" width="8.28515625" style="4" customWidth="1"/>
    <col min="15377" max="15377" width="16.85546875" style="4" customWidth="1"/>
    <col min="15378" max="15378" width="22.42578125" style="4" customWidth="1"/>
    <col min="15379" max="15383" width="0" style="4" hidden="1" customWidth="1"/>
    <col min="15384" max="15385" width="24.140625" style="4" customWidth="1"/>
    <col min="15386" max="15386" width="27.42578125" style="4" customWidth="1"/>
    <col min="15387" max="15387" width="24.7109375" style="4" customWidth="1"/>
    <col min="15388" max="15388" width="8.85546875" style="4"/>
    <col min="15389" max="15389" width="19.140625" style="4" bestFit="1" customWidth="1"/>
    <col min="15390" max="15611" width="8.85546875" style="4"/>
    <col min="15612" max="15612" width="5.85546875" style="4" customWidth="1"/>
    <col min="15613" max="15613" width="33" style="4" customWidth="1"/>
    <col min="15614" max="15614" width="26.5703125" style="4" customWidth="1"/>
    <col min="15615" max="15615" width="17.7109375" style="4" customWidth="1"/>
    <col min="15616" max="15616" width="5.85546875" style="4" customWidth="1"/>
    <col min="15617" max="15617" width="8.5703125" style="4" customWidth="1"/>
    <col min="15618" max="15619" width="14.5703125" style="4" customWidth="1"/>
    <col min="15620" max="15621" width="16" style="4" customWidth="1"/>
    <col min="15622" max="15622" width="14.140625" style="4" customWidth="1"/>
    <col min="15623" max="15623" width="12.140625" style="4" customWidth="1"/>
    <col min="15624" max="15624" width="18.42578125" style="4" customWidth="1"/>
    <col min="15625" max="15625" width="11.5703125" style="4" customWidth="1"/>
    <col min="15626" max="15626" width="26.5703125" style="4" customWidth="1"/>
    <col min="15627" max="15627" width="22.5703125" style="4" customWidth="1"/>
    <col min="15628" max="15628" width="68.85546875" style="4" customWidth="1"/>
    <col min="15629" max="15629" width="14" style="4" customWidth="1"/>
    <col min="15630" max="15630" width="13.28515625" style="4" customWidth="1"/>
    <col min="15631" max="15631" width="9.85546875" style="4" customWidth="1"/>
    <col min="15632" max="15632" width="8.28515625" style="4" customWidth="1"/>
    <col min="15633" max="15633" width="16.85546875" style="4" customWidth="1"/>
    <col min="15634" max="15634" width="22.42578125" style="4" customWidth="1"/>
    <col min="15635" max="15639" width="0" style="4" hidden="1" customWidth="1"/>
    <col min="15640" max="15641" width="24.140625" style="4" customWidth="1"/>
    <col min="15642" max="15642" width="27.42578125" style="4" customWidth="1"/>
    <col min="15643" max="15643" width="24.7109375" style="4" customWidth="1"/>
    <col min="15644" max="15644" width="8.85546875" style="4"/>
    <col min="15645" max="15645" width="19.140625" style="4" bestFit="1" customWidth="1"/>
    <col min="15646" max="15867" width="8.85546875" style="4"/>
    <col min="15868" max="15868" width="5.85546875" style="4" customWidth="1"/>
    <col min="15869" max="15869" width="33" style="4" customWidth="1"/>
    <col min="15870" max="15870" width="26.5703125" style="4" customWidth="1"/>
    <col min="15871" max="15871" width="17.7109375" style="4" customWidth="1"/>
    <col min="15872" max="15872" width="5.85546875" style="4" customWidth="1"/>
    <col min="15873" max="15873" width="8.5703125" style="4" customWidth="1"/>
    <col min="15874" max="15875" width="14.5703125" style="4" customWidth="1"/>
    <col min="15876" max="15877" width="16" style="4" customWidth="1"/>
    <col min="15878" max="15878" width="14.140625" style="4" customWidth="1"/>
    <col min="15879" max="15879" width="12.140625" style="4" customWidth="1"/>
    <col min="15880" max="15880" width="18.42578125" style="4" customWidth="1"/>
    <col min="15881" max="15881" width="11.5703125" style="4" customWidth="1"/>
    <col min="15882" max="15882" width="26.5703125" style="4" customWidth="1"/>
    <col min="15883" max="15883" width="22.5703125" style="4" customWidth="1"/>
    <col min="15884" max="15884" width="68.85546875" style="4" customWidth="1"/>
    <col min="15885" max="15885" width="14" style="4" customWidth="1"/>
    <col min="15886" max="15886" width="13.28515625" style="4" customWidth="1"/>
    <col min="15887" max="15887" width="9.85546875" style="4" customWidth="1"/>
    <col min="15888" max="15888" width="8.28515625" style="4" customWidth="1"/>
    <col min="15889" max="15889" width="16.85546875" style="4" customWidth="1"/>
    <col min="15890" max="15890" width="22.42578125" style="4" customWidth="1"/>
    <col min="15891" max="15895" width="0" style="4" hidden="1" customWidth="1"/>
    <col min="15896" max="15897" width="24.140625" style="4" customWidth="1"/>
    <col min="15898" max="15898" width="27.42578125" style="4" customWidth="1"/>
    <col min="15899" max="15899" width="24.7109375" style="4" customWidth="1"/>
    <col min="15900" max="15900" width="8.85546875" style="4"/>
    <col min="15901" max="15901" width="19.140625" style="4" bestFit="1" customWidth="1"/>
    <col min="15902" max="16123" width="8.85546875" style="4"/>
    <col min="16124" max="16124" width="5.85546875" style="4" customWidth="1"/>
    <col min="16125" max="16125" width="33" style="4" customWidth="1"/>
    <col min="16126" max="16126" width="26.5703125" style="4" customWidth="1"/>
    <col min="16127" max="16127" width="17.7109375" style="4" customWidth="1"/>
    <col min="16128" max="16128" width="5.85546875" style="4" customWidth="1"/>
    <col min="16129" max="16129" width="8.5703125" style="4" customWidth="1"/>
    <col min="16130" max="16131" width="14.5703125" style="4" customWidth="1"/>
    <col min="16132" max="16133" width="16" style="4" customWidth="1"/>
    <col min="16134" max="16134" width="14.140625" style="4" customWidth="1"/>
    <col min="16135" max="16135" width="12.140625" style="4" customWidth="1"/>
    <col min="16136" max="16136" width="18.42578125" style="4" customWidth="1"/>
    <col min="16137" max="16137" width="11.5703125" style="4" customWidth="1"/>
    <col min="16138" max="16138" width="26.5703125" style="4" customWidth="1"/>
    <col min="16139" max="16139" width="22.5703125" style="4" customWidth="1"/>
    <col min="16140" max="16140" width="68.85546875" style="4" customWidth="1"/>
    <col min="16141" max="16141" width="14" style="4" customWidth="1"/>
    <col min="16142" max="16142" width="13.28515625" style="4" customWidth="1"/>
    <col min="16143" max="16143" width="9.85546875" style="4" customWidth="1"/>
    <col min="16144" max="16144" width="8.28515625" style="4" customWidth="1"/>
    <col min="16145" max="16145" width="16.85546875" style="4" customWidth="1"/>
    <col min="16146" max="16146" width="22.42578125" style="4" customWidth="1"/>
    <col min="16147" max="16151" width="0" style="4" hidden="1" customWidth="1"/>
    <col min="16152" max="16153" width="24.140625" style="4" customWidth="1"/>
    <col min="16154" max="16154" width="27.42578125" style="4" customWidth="1"/>
    <col min="16155" max="16155" width="24.7109375" style="4" customWidth="1"/>
    <col min="16156" max="16156" width="8.85546875" style="4"/>
    <col min="16157" max="16157" width="19.140625" style="4" bestFit="1" customWidth="1"/>
    <col min="16158" max="16379" width="8.85546875" style="4"/>
    <col min="16380" max="16384" width="9.140625" style="4" customWidth="1"/>
  </cols>
  <sheetData>
    <row r="1" spans="1:34" ht="66" customHeight="1" x14ac:dyDescent="0.3">
      <c r="A1" s="118" t="s">
        <v>72</v>
      </c>
      <c r="B1" s="118"/>
      <c r="C1" s="118"/>
      <c r="D1" s="118"/>
      <c r="E1" s="118"/>
      <c r="F1" s="118"/>
      <c r="G1" s="118"/>
      <c r="H1" s="119" t="s">
        <v>64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"/>
      <c r="AC1" s="1"/>
      <c r="AD1" s="1"/>
      <c r="AE1" s="1"/>
      <c r="AF1" s="2"/>
      <c r="AG1" s="2"/>
      <c r="AH1" s="3"/>
    </row>
    <row r="2" spans="1:34" ht="36.6" customHeight="1" x14ac:dyDescent="0.3">
      <c r="A2" s="120"/>
      <c r="B2" s="120"/>
      <c r="C2" s="120"/>
      <c r="D2" s="120"/>
      <c r="E2" s="120"/>
      <c r="F2" s="120"/>
      <c r="G2" s="110" t="s">
        <v>73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"/>
      <c r="AC2" s="1"/>
      <c r="AD2" s="1"/>
      <c r="AE2" s="1"/>
      <c r="AF2" s="2"/>
      <c r="AG2" s="2"/>
      <c r="AH2" s="3"/>
    </row>
    <row r="3" spans="1:34" ht="38.25" customHeight="1" x14ac:dyDescent="0.3">
      <c r="A3" s="121"/>
      <c r="B3" s="121"/>
      <c r="C3" s="121"/>
      <c r="D3" s="121"/>
      <c r="E3" s="121"/>
      <c r="F3" s="121"/>
      <c r="G3" s="111" t="s">
        <v>74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"/>
      <c r="AC3" s="1"/>
      <c r="AD3" s="1"/>
      <c r="AE3" s="1"/>
      <c r="AF3" s="2"/>
      <c r="AG3" s="2"/>
      <c r="AH3" s="3"/>
    </row>
    <row r="4" spans="1:34" ht="32.25" customHeight="1" x14ac:dyDescent="0.3">
      <c r="A4" s="122"/>
      <c r="B4" s="122"/>
      <c r="C4" s="122"/>
      <c r="D4" s="122"/>
      <c r="E4" s="122"/>
      <c r="F4" s="122"/>
      <c r="G4" s="117" t="s">
        <v>75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</row>
    <row r="5" spans="1:34" s="5" customFormat="1" ht="46.5" customHeight="1" x14ac:dyDescent="0.2">
      <c r="A5" s="112" t="s">
        <v>0</v>
      </c>
      <c r="B5" s="113" t="s">
        <v>1</v>
      </c>
      <c r="C5" s="115" t="s">
        <v>68</v>
      </c>
      <c r="D5" s="113" t="s">
        <v>2</v>
      </c>
      <c r="E5" s="112" t="s">
        <v>3</v>
      </c>
      <c r="F5" s="104" t="s">
        <v>4</v>
      </c>
      <c r="G5" s="105" t="s">
        <v>5</v>
      </c>
      <c r="H5" s="106" t="s">
        <v>6</v>
      </c>
      <c r="I5" s="100" t="s">
        <v>7</v>
      </c>
      <c r="J5" s="101"/>
      <c r="K5" s="97" t="s">
        <v>8</v>
      </c>
      <c r="L5" s="99"/>
      <c r="M5" s="104" t="s">
        <v>9</v>
      </c>
      <c r="N5" s="108" t="s">
        <v>10</v>
      </c>
      <c r="O5" s="104" t="s">
        <v>65</v>
      </c>
      <c r="P5" s="104" t="s">
        <v>11</v>
      </c>
      <c r="Q5" s="97" t="s">
        <v>12</v>
      </c>
      <c r="R5" s="98"/>
      <c r="S5" s="98"/>
      <c r="T5" s="98"/>
      <c r="U5" s="98"/>
      <c r="V5" s="98"/>
      <c r="W5" s="99"/>
      <c r="X5" s="104" t="s">
        <v>13</v>
      </c>
      <c r="Y5" s="104"/>
      <c r="Z5" s="104" t="s">
        <v>14</v>
      </c>
      <c r="AA5" s="104" t="s">
        <v>15</v>
      </c>
    </row>
    <row r="6" spans="1:34" s="5" customFormat="1" ht="135" customHeight="1" x14ac:dyDescent="0.2">
      <c r="A6" s="112"/>
      <c r="B6" s="114"/>
      <c r="C6" s="116"/>
      <c r="D6" s="114"/>
      <c r="E6" s="112"/>
      <c r="F6" s="104"/>
      <c r="G6" s="105"/>
      <c r="H6" s="107"/>
      <c r="I6" s="6" t="s">
        <v>18</v>
      </c>
      <c r="J6" s="7" t="s">
        <v>19</v>
      </c>
      <c r="K6" s="8" t="s">
        <v>20</v>
      </c>
      <c r="L6" s="8" t="s">
        <v>21</v>
      </c>
      <c r="M6" s="104"/>
      <c r="N6" s="109"/>
      <c r="O6" s="104"/>
      <c r="P6" s="104"/>
      <c r="Q6" s="7" t="s">
        <v>22</v>
      </c>
      <c r="R6" s="7" t="s">
        <v>23</v>
      </c>
      <c r="S6" s="9" t="s">
        <v>24</v>
      </c>
      <c r="T6" s="7" t="s">
        <v>25</v>
      </c>
      <c r="U6" s="7" t="s">
        <v>26</v>
      </c>
      <c r="V6" s="10" t="s">
        <v>27</v>
      </c>
      <c r="W6" s="7" t="s">
        <v>28</v>
      </c>
      <c r="X6" s="79" t="s">
        <v>16</v>
      </c>
      <c r="Y6" s="80" t="s">
        <v>17</v>
      </c>
      <c r="Z6" s="104"/>
      <c r="AA6" s="104"/>
    </row>
    <row r="7" spans="1:34" s="88" customFormat="1" ht="48" customHeight="1" x14ac:dyDescent="0.2">
      <c r="A7" s="81"/>
      <c r="B7" s="81" t="s">
        <v>29</v>
      </c>
      <c r="C7" s="90"/>
      <c r="D7" s="81"/>
      <c r="E7" s="81"/>
      <c r="F7" s="82"/>
      <c r="G7" s="83">
        <f>SUM(G8:G38)</f>
        <v>22153.299999999996</v>
      </c>
      <c r="H7" s="83"/>
      <c r="I7" s="83">
        <f>SUM(I8:I38)</f>
        <v>13952.4</v>
      </c>
      <c r="J7" s="83">
        <f>SUM(J8:J38)</f>
        <v>0</v>
      </c>
      <c r="K7" s="83">
        <f>SUM(K8:K38)</f>
        <v>13952.4</v>
      </c>
      <c r="L7" s="83">
        <f>SUM(L8:L38)</f>
        <v>0</v>
      </c>
      <c r="M7" s="84">
        <f>SUM(M8:M38)</f>
        <v>8200.9</v>
      </c>
      <c r="N7" s="84"/>
      <c r="O7" s="85">
        <f>SUM(O8:O38)</f>
        <v>418572000</v>
      </c>
      <c r="P7" s="85">
        <f>SUM(P8:P38)</f>
        <v>0</v>
      </c>
      <c r="Q7" s="82"/>
      <c r="R7" s="82"/>
      <c r="S7" s="82"/>
      <c r="T7" s="81"/>
      <c r="U7" s="82"/>
      <c r="V7" s="86"/>
      <c r="W7" s="87">
        <f>SUM(W8:W38)</f>
        <v>758369838.39999998</v>
      </c>
      <c r="X7" s="87">
        <f>SUM(X8:X38)</f>
        <v>209286000</v>
      </c>
      <c r="Y7" s="87">
        <f>SUM(Y8:Y38)</f>
        <v>2092860000</v>
      </c>
      <c r="Z7" s="87">
        <f>SUM(Z8:Z38)</f>
        <v>3479087838.3999996</v>
      </c>
      <c r="AA7" s="87">
        <f>SUM(AA8:AA38)</f>
        <v>3479087838.3999996</v>
      </c>
    </row>
    <row r="8" spans="1:34" s="30" customFormat="1" ht="45.75" customHeight="1" x14ac:dyDescent="0.2">
      <c r="A8" s="12">
        <v>1</v>
      </c>
      <c r="B8" s="13" t="s">
        <v>30</v>
      </c>
      <c r="C8" s="91" t="s">
        <v>69</v>
      </c>
      <c r="D8" s="13" t="s">
        <v>31</v>
      </c>
      <c r="E8" s="14">
        <v>21</v>
      </c>
      <c r="F8" s="15">
        <v>43</v>
      </c>
      <c r="G8" s="16">
        <v>11092.8</v>
      </c>
      <c r="H8" s="16">
        <v>6221.3</v>
      </c>
      <c r="I8" s="17">
        <v>6221.3</v>
      </c>
      <c r="J8" s="17"/>
      <c r="K8" s="18">
        <v>6221.3</v>
      </c>
      <c r="L8" s="19"/>
      <c r="M8" s="17">
        <f>G8-I8</f>
        <v>4871.4999999999991</v>
      </c>
      <c r="N8" s="14" t="s">
        <v>32</v>
      </c>
      <c r="O8" s="20">
        <f>K8*30000</f>
        <v>186639000</v>
      </c>
      <c r="P8" s="20"/>
      <c r="Q8" s="21"/>
      <c r="R8" s="22"/>
      <c r="S8" s="23"/>
      <c r="T8" s="24"/>
      <c r="U8" s="25"/>
      <c r="V8" s="26"/>
      <c r="W8" s="27"/>
      <c r="X8" s="28">
        <f>K8*15000</f>
        <v>93319500</v>
      </c>
      <c r="Y8" s="11">
        <f>K8*150000</f>
        <v>933195000</v>
      </c>
      <c r="Z8" s="11">
        <f>Y8+W9+W10+W11+W12+W13+W14+W15+W16+W17+W18+W19+W20+O8+X8</f>
        <v>1477801938.3999999</v>
      </c>
      <c r="AA8" s="29">
        <f>Z8</f>
        <v>1477801938.3999999</v>
      </c>
    </row>
    <row r="9" spans="1:34" s="30" customFormat="1" ht="43.9" customHeight="1" x14ac:dyDescent="0.2">
      <c r="A9" s="12"/>
      <c r="B9" s="13"/>
      <c r="C9" s="91"/>
      <c r="D9" s="13"/>
      <c r="E9" s="14"/>
      <c r="F9" s="15"/>
      <c r="G9" s="16"/>
      <c r="H9" s="16"/>
      <c r="I9" s="17"/>
      <c r="J9" s="17"/>
      <c r="K9" s="31"/>
      <c r="L9" s="19"/>
      <c r="M9" s="17">
        <f t="shared" ref="M9:M38" si="0">G9-I9</f>
        <v>0</v>
      </c>
      <c r="N9" s="14"/>
      <c r="O9" s="20">
        <f t="shared" ref="O9:O38" si="1">K9*30000</f>
        <v>0</v>
      </c>
      <c r="P9" s="20"/>
      <c r="Q9" s="21" t="s">
        <v>33</v>
      </c>
      <c r="R9" s="22">
        <f>S9*25</f>
        <v>50</v>
      </c>
      <c r="S9" s="23">
        <v>2</v>
      </c>
      <c r="T9" s="24" t="s">
        <v>34</v>
      </c>
      <c r="U9" s="25">
        <v>1</v>
      </c>
      <c r="V9" s="26">
        <v>3610000</v>
      </c>
      <c r="W9" s="27">
        <f t="shared" ref="W9:W38" si="2">V9*U9*S9</f>
        <v>7220000</v>
      </c>
      <c r="X9" s="28">
        <f t="shared" ref="X9:X38" si="3">K9*15000</f>
        <v>0</v>
      </c>
      <c r="Y9" s="11">
        <f t="shared" ref="Y9:Y38" si="4">K9*150000</f>
        <v>0</v>
      </c>
      <c r="Z9" s="11"/>
      <c r="AA9" s="29"/>
    </row>
    <row r="10" spans="1:34" s="30" customFormat="1" ht="43.9" customHeight="1" x14ac:dyDescent="0.2">
      <c r="A10" s="12"/>
      <c r="B10" s="13"/>
      <c r="C10" s="91"/>
      <c r="D10" s="13"/>
      <c r="E10" s="14"/>
      <c r="F10" s="15"/>
      <c r="G10" s="16"/>
      <c r="H10" s="16"/>
      <c r="I10" s="17"/>
      <c r="J10" s="17"/>
      <c r="K10" s="31"/>
      <c r="L10" s="19"/>
      <c r="M10" s="17">
        <f t="shared" si="0"/>
        <v>0</v>
      </c>
      <c r="N10" s="14"/>
      <c r="O10" s="20">
        <f t="shared" si="1"/>
        <v>0</v>
      </c>
      <c r="P10" s="20"/>
      <c r="Q10" s="21" t="s">
        <v>35</v>
      </c>
      <c r="R10" s="22">
        <f>S10*25</f>
        <v>75</v>
      </c>
      <c r="S10" s="23">
        <v>3</v>
      </c>
      <c r="T10" s="24" t="s">
        <v>34</v>
      </c>
      <c r="U10" s="25">
        <v>1</v>
      </c>
      <c r="V10" s="26">
        <v>905000</v>
      </c>
      <c r="W10" s="27">
        <f t="shared" si="2"/>
        <v>2715000</v>
      </c>
      <c r="X10" s="28">
        <f t="shared" si="3"/>
        <v>0</v>
      </c>
      <c r="Y10" s="11">
        <f t="shared" si="4"/>
        <v>0</v>
      </c>
      <c r="Z10" s="11"/>
      <c r="AA10" s="29"/>
    </row>
    <row r="11" spans="1:34" s="30" customFormat="1" ht="43.9" customHeight="1" x14ac:dyDescent="0.2">
      <c r="A11" s="12"/>
      <c r="B11" s="13"/>
      <c r="C11" s="91"/>
      <c r="D11" s="13"/>
      <c r="E11" s="14"/>
      <c r="F11" s="15"/>
      <c r="G11" s="16"/>
      <c r="H11" s="16"/>
      <c r="I11" s="17"/>
      <c r="J11" s="17"/>
      <c r="K11" s="31"/>
      <c r="L11" s="19"/>
      <c r="M11" s="17">
        <f t="shared" si="0"/>
        <v>0</v>
      </c>
      <c r="N11" s="14"/>
      <c r="O11" s="20">
        <f t="shared" si="1"/>
        <v>0</v>
      </c>
      <c r="P11" s="20"/>
      <c r="Q11" s="21" t="s">
        <v>36</v>
      </c>
      <c r="R11" s="22">
        <f t="shared" ref="R11:R13" si="5">S11*25</f>
        <v>50</v>
      </c>
      <c r="S11" s="23">
        <v>2</v>
      </c>
      <c r="T11" s="24" t="s">
        <v>34</v>
      </c>
      <c r="U11" s="25">
        <v>1</v>
      </c>
      <c r="V11" s="26">
        <v>440000</v>
      </c>
      <c r="W11" s="27">
        <f t="shared" si="2"/>
        <v>880000</v>
      </c>
      <c r="X11" s="28">
        <f t="shared" si="3"/>
        <v>0</v>
      </c>
      <c r="Y11" s="11">
        <f t="shared" si="4"/>
        <v>0</v>
      </c>
      <c r="Z11" s="11"/>
      <c r="AA11" s="29"/>
    </row>
    <row r="12" spans="1:34" s="30" customFormat="1" ht="43.9" customHeight="1" x14ac:dyDescent="0.2">
      <c r="A12" s="12"/>
      <c r="B12" s="13"/>
      <c r="C12" s="91"/>
      <c r="D12" s="13"/>
      <c r="E12" s="14"/>
      <c r="F12" s="15"/>
      <c r="G12" s="16"/>
      <c r="H12" s="16"/>
      <c r="I12" s="17"/>
      <c r="J12" s="17"/>
      <c r="K12" s="31"/>
      <c r="L12" s="19"/>
      <c r="M12" s="17">
        <f t="shared" si="0"/>
        <v>0</v>
      </c>
      <c r="N12" s="14"/>
      <c r="O12" s="20">
        <f t="shared" si="1"/>
        <v>0</v>
      </c>
      <c r="P12" s="20"/>
      <c r="Q12" s="21" t="s">
        <v>37</v>
      </c>
      <c r="R12" s="22">
        <f t="shared" si="5"/>
        <v>25</v>
      </c>
      <c r="S12" s="23">
        <v>1</v>
      </c>
      <c r="T12" s="24" t="s">
        <v>34</v>
      </c>
      <c r="U12" s="25">
        <v>1</v>
      </c>
      <c r="V12" s="26">
        <v>1610000</v>
      </c>
      <c r="W12" s="27">
        <f t="shared" si="2"/>
        <v>1610000</v>
      </c>
      <c r="X12" s="28">
        <f t="shared" si="3"/>
        <v>0</v>
      </c>
      <c r="Y12" s="11">
        <f t="shared" si="4"/>
        <v>0</v>
      </c>
      <c r="Z12" s="11"/>
      <c r="AA12" s="29"/>
    </row>
    <row r="13" spans="1:34" s="30" customFormat="1" ht="43.9" customHeight="1" x14ac:dyDescent="0.2">
      <c r="A13" s="12"/>
      <c r="B13" s="13"/>
      <c r="C13" s="91"/>
      <c r="D13" s="13"/>
      <c r="E13" s="14"/>
      <c r="F13" s="15"/>
      <c r="G13" s="16"/>
      <c r="H13" s="16"/>
      <c r="I13" s="17"/>
      <c r="J13" s="17"/>
      <c r="K13" s="31"/>
      <c r="L13" s="19"/>
      <c r="M13" s="17">
        <f t="shared" si="0"/>
        <v>0</v>
      </c>
      <c r="N13" s="14"/>
      <c r="O13" s="20">
        <f t="shared" si="1"/>
        <v>0</v>
      </c>
      <c r="P13" s="20"/>
      <c r="Q13" s="21" t="s">
        <v>38</v>
      </c>
      <c r="R13" s="22">
        <f t="shared" si="5"/>
        <v>25</v>
      </c>
      <c r="S13" s="23">
        <v>1</v>
      </c>
      <c r="T13" s="24" t="s">
        <v>34</v>
      </c>
      <c r="U13" s="25">
        <v>1</v>
      </c>
      <c r="V13" s="26">
        <v>290000</v>
      </c>
      <c r="W13" s="27">
        <f t="shared" si="2"/>
        <v>290000</v>
      </c>
      <c r="X13" s="28">
        <f t="shared" si="3"/>
        <v>0</v>
      </c>
      <c r="Y13" s="11">
        <f t="shared" si="4"/>
        <v>0</v>
      </c>
      <c r="Z13" s="11"/>
      <c r="AA13" s="29"/>
    </row>
    <row r="14" spans="1:34" s="30" customFormat="1" ht="43.9" customHeight="1" x14ac:dyDescent="0.2">
      <c r="A14" s="12"/>
      <c r="B14" s="13"/>
      <c r="C14" s="91"/>
      <c r="D14" s="13"/>
      <c r="E14" s="14"/>
      <c r="F14" s="15"/>
      <c r="G14" s="16"/>
      <c r="H14" s="16"/>
      <c r="I14" s="17"/>
      <c r="J14" s="17"/>
      <c r="K14" s="31"/>
      <c r="L14" s="19"/>
      <c r="M14" s="17">
        <f t="shared" si="0"/>
        <v>0</v>
      </c>
      <c r="N14" s="14"/>
      <c r="O14" s="20">
        <f t="shared" si="1"/>
        <v>0</v>
      </c>
      <c r="P14" s="20"/>
      <c r="Q14" s="21" t="s">
        <v>39</v>
      </c>
      <c r="R14" s="22">
        <f>S14*25</f>
        <v>25</v>
      </c>
      <c r="S14" s="23">
        <v>1</v>
      </c>
      <c r="T14" s="24" t="s">
        <v>34</v>
      </c>
      <c r="U14" s="25">
        <v>1</v>
      </c>
      <c r="V14" s="26">
        <v>1355000</v>
      </c>
      <c r="W14" s="27">
        <f t="shared" si="2"/>
        <v>1355000</v>
      </c>
      <c r="X14" s="28">
        <f t="shared" si="3"/>
        <v>0</v>
      </c>
      <c r="Y14" s="11">
        <f t="shared" si="4"/>
        <v>0</v>
      </c>
      <c r="Z14" s="11"/>
      <c r="AA14" s="29"/>
    </row>
    <row r="15" spans="1:34" s="30" customFormat="1" ht="43.9" customHeight="1" x14ac:dyDescent="0.2">
      <c r="A15" s="12"/>
      <c r="B15" s="13"/>
      <c r="C15" s="91"/>
      <c r="D15" s="13"/>
      <c r="E15" s="14"/>
      <c r="F15" s="15"/>
      <c r="G15" s="16"/>
      <c r="H15" s="16"/>
      <c r="I15" s="17"/>
      <c r="J15" s="17"/>
      <c r="K15" s="31"/>
      <c r="L15" s="19"/>
      <c r="M15" s="17">
        <f t="shared" si="0"/>
        <v>0</v>
      </c>
      <c r="N15" s="14"/>
      <c r="O15" s="20">
        <f t="shared" si="1"/>
        <v>0</v>
      </c>
      <c r="P15" s="20"/>
      <c r="Q15" s="21" t="s">
        <v>40</v>
      </c>
      <c r="R15" s="22">
        <f>S15*25</f>
        <v>50</v>
      </c>
      <c r="S15" s="23">
        <v>2</v>
      </c>
      <c r="T15" s="24" t="s">
        <v>34</v>
      </c>
      <c r="U15" s="25">
        <v>1</v>
      </c>
      <c r="V15" s="26">
        <v>575000</v>
      </c>
      <c r="W15" s="27">
        <f t="shared" si="2"/>
        <v>1150000</v>
      </c>
      <c r="X15" s="28">
        <f t="shared" si="3"/>
        <v>0</v>
      </c>
      <c r="Y15" s="11">
        <f t="shared" si="4"/>
        <v>0</v>
      </c>
      <c r="Z15" s="11"/>
      <c r="AA15" s="29"/>
    </row>
    <row r="16" spans="1:34" s="30" customFormat="1" ht="43.9" customHeight="1" x14ac:dyDescent="0.2">
      <c r="A16" s="12"/>
      <c r="B16" s="13"/>
      <c r="C16" s="91"/>
      <c r="D16" s="13"/>
      <c r="E16" s="14"/>
      <c r="F16" s="15"/>
      <c r="G16" s="16"/>
      <c r="H16" s="16"/>
      <c r="I16" s="17"/>
      <c r="J16" s="17"/>
      <c r="K16" s="31"/>
      <c r="L16" s="19"/>
      <c r="M16" s="17">
        <f t="shared" si="0"/>
        <v>0</v>
      </c>
      <c r="N16" s="14"/>
      <c r="O16" s="20">
        <f t="shared" si="1"/>
        <v>0</v>
      </c>
      <c r="P16" s="20"/>
      <c r="Q16" s="21" t="s">
        <v>41</v>
      </c>
      <c r="R16" s="22">
        <f>S16*5</f>
        <v>3000</v>
      </c>
      <c r="S16" s="23">
        <v>600</v>
      </c>
      <c r="T16" s="24" t="s">
        <v>34</v>
      </c>
      <c r="U16" s="25">
        <v>1</v>
      </c>
      <c r="V16" s="26">
        <v>118000</v>
      </c>
      <c r="W16" s="27">
        <f t="shared" si="2"/>
        <v>70800000</v>
      </c>
      <c r="X16" s="28">
        <f t="shared" si="3"/>
        <v>0</v>
      </c>
      <c r="Y16" s="11">
        <f t="shared" si="4"/>
        <v>0</v>
      </c>
      <c r="Z16" s="11"/>
      <c r="AA16" s="29"/>
    </row>
    <row r="17" spans="1:27" s="30" customFormat="1" ht="43.9" customHeight="1" x14ac:dyDescent="0.2">
      <c r="A17" s="12"/>
      <c r="B17" s="13"/>
      <c r="C17" s="91"/>
      <c r="D17" s="13"/>
      <c r="E17" s="14"/>
      <c r="F17" s="15"/>
      <c r="G17" s="16"/>
      <c r="H17" s="16"/>
      <c r="I17" s="17"/>
      <c r="J17" s="17"/>
      <c r="K17" s="31"/>
      <c r="L17" s="19"/>
      <c r="M17" s="17">
        <f t="shared" si="0"/>
        <v>0</v>
      </c>
      <c r="N17" s="14"/>
      <c r="O17" s="20">
        <f t="shared" si="1"/>
        <v>0</v>
      </c>
      <c r="P17" s="20"/>
      <c r="Q17" s="21" t="s">
        <v>42</v>
      </c>
      <c r="R17" s="22">
        <f>S17*5</f>
        <v>2800</v>
      </c>
      <c r="S17" s="23">
        <v>560</v>
      </c>
      <c r="T17" s="24" t="s">
        <v>34</v>
      </c>
      <c r="U17" s="25">
        <v>1</v>
      </c>
      <c r="V17" s="26">
        <v>123000</v>
      </c>
      <c r="W17" s="27">
        <f t="shared" si="2"/>
        <v>68880000</v>
      </c>
      <c r="X17" s="28">
        <f t="shared" si="3"/>
        <v>0</v>
      </c>
      <c r="Y17" s="11">
        <f t="shared" si="4"/>
        <v>0</v>
      </c>
      <c r="Z17" s="11"/>
      <c r="AA17" s="29"/>
    </row>
    <row r="18" spans="1:27" s="30" customFormat="1" ht="71.25" customHeight="1" x14ac:dyDescent="0.2">
      <c r="A18" s="12"/>
      <c r="B18" s="13"/>
      <c r="C18" s="91"/>
      <c r="D18" s="13"/>
      <c r="E18" s="14"/>
      <c r="F18" s="15"/>
      <c r="G18" s="16"/>
      <c r="H18" s="16"/>
      <c r="I18" s="17"/>
      <c r="J18" s="17"/>
      <c r="K18" s="31"/>
      <c r="L18" s="19"/>
      <c r="M18" s="17">
        <f t="shared" si="0"/>
        <v>0</v>
      </c>
      <c r="N18" s="14"/>
      <c r="O18" s="20">
        <f t="shared" si="1"/>
        <v>0</v>
      </c>
      <c r="P18" s="20"/>
      <c r="Q18" s="32" t="s">
        <v>43</v>
      </c>
      <c r="R18" s="22">
        <v>10</v>
      </c>
      <c r="S18" s="23">
        <f>3.3*3.1*1.2</f>
        <v>12.276</v>
      </c>
      <c r="T18" s="24" t="s">
        <v>44</v>
      </c>
      <c r="U18" s="25">
        <v>0.8</v>
      </c>
      <c r="V18" s="26">
        <v>902000</v>
      </c>
      <c r="W18" s="27">
        <f t="shared" si="2"/>
        <v>8858361.5999999996</v>
      </c>
      <c r="X18" s="28">
        <f t="shared" si="3"/>
        <v>0</v>
      </c>
      <c r="Y18" s="11">
        <f t="shared" si="4"/>
        <v>0</v>
      </c>
      <c r="Z18" s="11"/>
      <c r="AA18" s="29"/>
    </row>
    <row r="19" spans="1:27" s="30" customFormat="1" ht="40.9" customHeight="1" x14ac:dyDescent="0.2">
      <c r="A19" s="12"/>
      <c r="B19" s="13"/>
      <c r="C19" s="91"/>
      <c r="D19" s="13"/>
      <c r="E19" s="14"/>
      <c r="F19" s="15"/>
      <c r="G19" s="16"/>
      <c r="H19" s="16"/>
      <c r="I19" s="17"/>
      <c r="J19" s="17"/>
      <c r="K19" s="31"/>
      <c r="L19" s="19"/>
      <c r="M19" s="17">
        <f t="shared" si="0"/>
        <v>0</v>
      </c>
      <c r="N19" s="14"/>
      <c r="O19" s="20">
        <f t="shared" si="1"/>
        <v>0</v>
      </c>
      <c r="P19" s="20"/>
      <c r="Q19" s="32" t="s">
        <v>66</v>
      </c>
      <c r="R19" s="22">
        <v>110</v>
      </c>
      <c r="S19" s="23">
        <f>17*6.5</f>
        <v>110.5</v>
      </c>
      <c r="T19" s="24" t="s">
        <v>45</v>
      </c>
      <c r="U19" s="25">
        <v>0.8</v>
      </c>
      <c r="V19" s="26">
        <v>1123000</v>
      </c>
      <c r="W19" s="27">
        <f t="shared" si="2"/>
        <v>99273200</v>
      </c>
      <c r="X19" s="28">
        <f t="shared" si="3"/>
        <v>0</v>
      </c>
      <c r="Y19" s="11">
        <f t="shared" si="4"/>
        <v>0</v>
      </c>
      <c r="Z19" s="11"/>
      <c r="AA19" s="29"/>
    </row>
    <row r="20" spans="1:27" s="30" customFormat="1" ht="60.6" customHeight="1" x14ac:dyDescent="0.2">
      <c r="A20" s="12"/>
      <c r="B20" s="13"/>
      <c r="C20" s="91"/>
      <c r="D20" s="13"/>
      <c r="E20" s="14"/>
      <c r="F20" s="15"/>
      <c r="G20" s="16"/>
      <c r="H20" s="16"/>
      <c r="I20" s="17"/>
      <c r="J20" s="17"/>
      <c r="K20" s="31"/>
      <c r="L20" s="19"/>
      <c r="M20" s="17">
        <f t="shared" si="0"/>
        <v>0</v>
      </c>
      <c r="N20" s="14"/>
      <c r="O20" s="20">
        <f t="shared" si="1"/>
        <v>0</v>
      </c>
      <c r="P20" s="20"/>
      <c r="Q20" s="32" t="s">
        <v>46</v>
      </c>
      <c r="R20" s="32"/>
      <c r="S20" s="23">
        <f>17*0.8*0.11</f>
        <v>1.4960000000000002</v>
      </c>
      <c r="T20" s="24" t="s">
        <v>45</v>
      </c>
      <c r="U20" s="25">
        <v>0.8</v>
      </c>
      <c r="V20" s="26">
        <v>1351000</v>
      </c>
      <c r="W20" s="27">
        <f t="shared" si="2"/>
        <v>1616876.8000000003</v>
      </c>
      <c r="X20" s="28">
        <f t="shared" si="3"/>
        <v>0</v>
      </c>
      <c r="Y20" s="11">
        <f t="shared" si="4"/>
        <v>0</v>
      </c>
      <c r="Z20" s="11"/>
      <c r="AA20" s="29"/>
    </row>
    <row r="21" spans="1:27" s="30" customFormat="1" ht="58.5" customHeight="1" x14ac:dyDescent="0.2">
      <c r="A21" s="12">
        <v>2</v>
      </c>
      <c r="B21" s="13" t="s">
        <v>47</v>
      </c>
      <c r="C21" s="91" t="s">
        <v>70</v>
      </c>
      <c r="D21" s="13" t="s">
        <v>67</v>
      </c>
      <c r="E21" s="14">
        <v>21</v>
      </c>
      <c r="F21" s="15">
        <v>15</v>
      </c>
      <c r="G21" s="16">
        <v>6315.4</v>
      </c>
      <c r="H21" s="16">
        <v>4415.2</v>
      </c>
      <c r="I21" s="17">
        <v>4415.2</v>
      </c>
      <c r="J21" s="17"/>
      <c r="K21" s="18">
        <v>4415.2</v>
      </c>
      <c r="L21" s="19"/>
      <c r="M21" s="17">
        <f t="shared" si="0"/>
        <v>1900.1999999999998</v>
      </c>
      <c r="N21" s="14" t="s">
        <v>32</v>
      </c>
      <c r="O21" s="20">
        <f t="shared" si="1"/>
        <v>132456000</v>
      </c>
      <c r="P21" s="20"/>
      <c r="Q21" s="32"/>
      <c r="R21" s="32"/>
      <c r="S21" s="23"/>
      <c r="T21" s="24"/>
      <c r="U21" s="25"/>
      <c r="V21" s="26"/>
      <c r="W21" s="27">
        <f t="shared" si="2"/>
        <v>0</v>
      </c>
      <c r="X21" s="28">
        <f t="shared" si="3"/>
        <v>66228000</v>
      </c>
      <c r="Y21" s="11">
        <f>K21*150000</f>
        <v>662280000</v>
      </c>
      <c r="Z21" s="11">
        <f>Y21+W22+O21+W23+X21</f>
        <v>967158000</v>
      </c>
      <c r="AA21" s="29">
        <f>Z21</f>
        <v>967158000</v>
      </c>
    </row>
    <row r="22" spans="1:27" s="34" customFormat="1" ht="36.75" customHeight="1" x14ac:dyDescent="0.2">
      <c r="A22" s="12"/>
      <c r="B22" s="13"/>
      <c r="C22" s="91"/>
      <c r="D22" s="13"/>
      <c r="E22" s="14"/>
      <c r="F22" s="15"/>
      <c r="G22" s="16"/>
      <c r="H22" s="16"/>
      <c r="I22" s="17"/>
      <c r="J22" s="17"/>
      <c r="K22" s="31"/>
      <c r="L22" s="19"/>
      <c r="M22" s="17">
        <f t="shared" si="0"/>
        <v>0</v>
      </c>
      <c r="N22" s="14"/>
      <c r="O22" s="20">
        <f t="shared" si="1"/>
        <v>0</v>
      </c>
      <c r="P22" s="20"/>
      <c r="Q22" s="32" t="s">
        <v>42</v>
      </c>
      <c r="R22" s="33">
        <f>S22*5</f>
        <v>2000</v>
      </c>
      <c r="S22" s="23">
        <v>400</v>
      </c>
      <c r="T22" s="24" t="s">
        <v>34</v>
      </c>
      <c r="U22" s="25">
        <v>1</v>
      </c>
      <c r="V22" s="26">
        <v>123000</v>
      </c>
      <c r="W22" s="27">
        <f t="shared" si="2"/>
        <v>49200000</v>
      </c>
      <c r="X22" s="28">
        <f t="shared" si="3"/>
        <v>0</v>
      </c>
      <c r="Y22" s="11">
        <f t="shared" si="4"/>
        <v>0</v>
      </c>
      <c r="Z22" s="11"/>
      <c r="AA22" s="29"/>
    </row>
    <row r="23" spans="1:27" s="30" customFormat="1" ht="43.5" customHeight="1" x14ac:dyDescent="0.2">
      <c r="A23" s="35"/>
      <c r="B23" s="36"/>
      <c r="C23" s="92"/>
      <c r="D23" s="36"/>
      <c r="E23" s="37"/>
      <c r="F23" s="38"/>
      <c r="G23" s="39"/>
      <c r="H23" s="39"/>
      <c r="I23" s="40"/>
      <c r="J23" s="40"/>
      <c r="K23" s="41"/>
      <c r="L23" s="42"/>
      <c r="M23" s="17">
        <f t="shared" si="0"/>
        <v>0</v>
      </c>
      <c r="N23" s="37"/>
      <c r="O23" s="20">
        <f t="shared" si="1"/>
        <v>0</v>
      </c>
      <c r="P23" s="43"/>
      <c r="Q23" s="44" t="s">
        <v>41</v>
      </c>
      <c r="R23" s="33">
        <f>S23*5</f>
        <v>2415</v>
      </c>
      <c r="S23" s="45">
        <v>483</v>
      </c>
      <c r="T23" s="24" t="s">
        <v>34</v>
      </c>
      <c r="U23" s="25">
        <v>1</v>
      </c>
      <c r="V23" s="46">
        <v>118000</v>
      </c>
      <c r="W23" s="27">
        <f t="shared" si="2"/>
        <v>56994000</v>
      </c>
      <c r="X23" s="28">
        <f t="shared" si="3"/>
        <v>0</v>
      </c>
      <c r="Y23" s="11">
        <f t="shared" si="4"/>
        <v>0</v>
      </c>
      <c r="Z23" s="47"/>
      <c r="AA23" s="48"/>
    </row>
    <row r="24" spans="1:27" s="30" customFormat="1" ht="60.75" customHeight="1" x14ac:dyDescent="0.2">
      <c r="A24" s="12">
        <v>3</v>
      </c>
      <c r="B24" s="13" t="s">
        <v>48</v>
      </c>
      <c r="C24" s="91" t="s">
        <v>71</v>
      </c>
      <c r="D24" s="13" t="s">
        <v>31</v>
      </c>
      <c r="E24" s="14">
        <v>21</v>
      </c>
      <c r="F24" s="15">
        <v>51</v>
      </c>
      <c r="G24" s="16">
        <v>4745.1000000000004</v>
      </c>
      <c r="H24" s="16">
        <v>3315.9</v>
      </c>
      <c r="I24" s="17">
        <v>3315.9</v>
      </c>
      <c r="J24" s="17"/>
      <c r="K24" s="17">
        <f>I24</f>
        <v>3315.9</v>
      </c>
      <c r="L24" s="18">
        <f>I24-K24</f>
        <v>0</v>
      </c>
      <c r="M24" s="17">
        <f t="shared" si="0"/>
        <v>1429.2000000000003</v>
      </c>
      <c r="N24" s="14" t="s">
        <v>32</v>
      </c>
      <c r="O24" s="20">
        <f t="shared" si="1"/>
        <v>99477000</v>
      </c>
      <c r="P24" s="20"/>
      <c r="Q24" s="21"/>
      <c r="R24" s="21"/>
      <c r="S24" s="23"/>
      <c r="T24" s="24"/>
      <c r="U24" s="25"/>
      <c r="V24" s="26"/>
      <c r="W24" s="27">
        <f t="shared" si="2"/>
        <v>0</v>
      </c>
      <c r="X24" s="28">
        <f t="shared" si="3"/>
        <v>49738500</v>
      </c>
      <c r="Y24" s="11">
        <f t="shared" si="4"/>
        <v>497385000</v>
      </c>
      <c r="Z24" s="11">
        <f>Y24+W25+W32+W37+O24+W33+W26+W27+W28+W29+W30+W31+W34+W35+W36+W38+X24</f>
        <v>1034127900</v>
      </c>
      <c r="AA24" s="29">
        <f>Z24</f>
        <v>1034127900</v>
      </c>
    </row>
    <row r="25" spans="1:27" s="30" customFormat="1" ht="45" customHeight="1" x14ac:dyDescent="0.2">
      <c r="A25" s="12"/>
      <c r="B25" s="13"/>
      <c r="C25" s="91"/>
      <c r="D25" s="13"/>
      <c r="E25" s="14"/>
      <c r="F25" s="15"/>
      <c r="G25" s="16"/>
      <c r="H25" s="16"/>
      <c r="I25" s="17"/>
      <c r="J25" s="17"/>
      <c r="K25" s="17"/>
      <c r="L25" s="31"/>
      <c r="M25" s="17">
        <f t="shared" si="0"/>
        <v>0</v>
      </c>
      <c r="N25" s="14"/>
      <c r="O25" s="20">
        <f t="shared" si="1"/>
        <v>0</v>
      </c>
      <c r="P25" s="20"/>
      <c r="Q25" s="21" t="s">
        <v>49</v>
      </c>
      <c r="R25" s="22">
        <f>S25*25</f>
        <v>750</v>
      </c>
      <c r="S25" s="23">
        <v>30</v>
      </c>
      <c r="T25" s="24" t="s">
        <v>34</v>
      </c>
      <c r="U25" s="25">
        <v>1</v>
      </c>
      <c r="V25" s="26">
        <v>3170000</v>
      </c>
      <c r="W25" s="27">
        <f t="shared" si="2"/>
        <v>95100000</v>
      </c>
      <c r="X25" s="28">
        <f t="shared" si="3"/>
        <v>0</v>
      </c>
      <c r="Y25" s="11">
        <f t="shared" si="4"/>
        <v>0</v>
      </c>
      <c r="Z25" s="11"/>
      <c r="AA25" s="29"/>
    </row>
    <row r="26" spans="1:27" s="30" customFormat="1" ht="45" customHeight="1" x14ac:dyDescent="0.2">
      <c r="A26" s="12"/>
      <c r="B26" s="13"/>
      <c r="C26" s="91"/>
      <c r="D26" s="13"/>
      <c r="E26" s="14"/>
      <c r="F26" s="15"/>
      <c r="G26" s="16"/>
      <c r="H26" s="16"/>
      <c r="I26" s="17"/>
      <c r="J26" s="17"/>
      <c r="K26" s="17"/>
      <c r="L26" s="31"/>
      <c r="M26" s="17">
        <f t="shared" si="0"/>
        <v>0</v>
      </c>
      <c r="N26" s="14"/>
      <c r="O26" s="20">
        <f t="shared" si="1"/>
        <v>0</v>
      </c>
      <c r="P26" s="20"/>
      <c r="Q26" s="21" t="s">
        <v>50</v>
      </c>
      <c r="R26" s="22">
        <f>S26*25</f>
        <v>125</v>
      </c>
      <c r="S26" s="23">
        <v>5</v>
      </c>
      <c r="T26" s="24" t="s">
        <v>34</v>
      </c>
      <c r="U26" s="25">
        <v>1</v>
      </c>
      <c r="V26" s="26">
        <v>1745000</v>
      </c>
      <c r="W26" s="27">
        <f t="shared" si="2"/>
        <v>8725000</v>
      </c>
      <c r="X26" s="28">
        <f t="shared" si="3"/>
        <v>0</v>
      </c>
      <c r="Y26" s="11">
        <f t="shared" si="4"/>
        <v>0</v>
      </c>
      <c r="Z26" s="11"/>
      <c r="AA26" s="29"/>
    </row>
    <row r="27" spans="1:27" s="30" customFormat="1" ht="45" customHeight="1" x14ac:dyDescent="0.2">
      <c r="A27" s="12"/>
      <c r="B27" s="13"/>
      <c r="C27" s="91"/>
      <c r="D27" s="13"/>
      <c r="E27" s="14"/>
      <c r="F27" s="15"/>
      <c r="G27" s="16"/>
      <c r="H27" s="16"/>
      <c r="I27" s="17"/>
      <c r="J27" s="17"/>
      <c r="K27" s="17"/>
      <c r="L27" s="31"/>
      <c r="M27" s="17">
        <f t="shared" si="0"/>
        <v>0</v>
      </c>
      <c r="N27" s="14"/>
      <c r="O27" s="20">
        <f t="shared" si="1"/>
        <v>0</v>
      </c>
      <c r="P27" s="20"/>
      <c r="Q27" s="21" t="s">
        <v>51</v>
      </c>
      <c r="R27" s="22">
        <f>S27*25</f>
        <v>675</v>
      </c>
      <c r="S27" s="23">
        <v>27</v>
      </c>
      <c r="T27" s="24" t="s">
        <v>34</v>
      </c>
      <c r="U27" s="25">
        <v>1</v>
      </c>
      <c r="V27" s="26">
        <v>1355000</v>
      </c>
      <c r="W27" s="27">
        <f t="shared" si="2"/>
        <v>36585000</v>
      </c>
      <c r="X27" s="28">
        <f t="shared" si="3"/>
        <v>0</v>
      </c>
      <c r="Y27" s="11">
        <f t="shared" si="4"/>
        <v>0</v>
      </c>
      <c r="Z27" s="11"/>
      <c r="AA27" s="29"/>
    </row>
    <row r="28" spans="1:27" s="30" customFormat="1" ht="45" customHeight="1" x14ac:dyDescent="0.2">
      <c r="A28" s="12"/>
      <c r="B28" s="13"/>
      <c r="C28" s="91"/>
      <c r="D28" s="13"/>
      <c r="E28" s="14"/>
      <c r="F28" s="15"/>
      <c r="G28" s="16"/>
      <c r="H28" s="16"/>
      <c r="I28" s="17"/>
      <c r="J28" s="17"/>
      <c r="K28" s="17"/>
      <c r="L28" s="31"/>
      <c r="M28" s="17">
        <f t="shared" si="0"/>
        <v>0</v>
      </c>
      <c r="N28" s="14"/>
      <c r="O28" s="20">
        <f t="shared" si="1"/>
        <v>0</v>
      </c>
      <c r="P28" s="20"/>
      <c r="Q28" s="21" t="s">
        <v>52</v>
      </c>
      <c r="R28" s="22">
        <f>S28*9</f>
        <v>27</v>
      </c>
      <c r="S28" s="23">
        <v>3</v>
      </c>
      <c r="T28" s="24" t="s">
        <v>34</v>
      </c>
      <c r="U28" s="25">
        <v>1</v>
      </c>
      <c r="V28" s="26">
        <v>961000</v>
      </c>
      <c r="W28" s="27">
        <f t="shared" si="2"/>
        <v>2883000</v>
      </c>
      <c r="X28" s="28">
        <f t="shared" si="3"/>
        <v>0</v>
      </c>
      <c r="Y28" s="11">
        <f t="shared" si="4"/>
        <v>0</v>
      </c>
      <c r="Z28" s="11"/>
      <c r="AA28" s="29"/>
    </row>
    <row r="29" spans="1:27" s="30" customFormat="1" ht="45" customHeight="1" x14ac:dyDescent="0.2">
      <c r="A29" s="12"/>
      <c r="B29" s="13"/>
      <c r="C29" s="91"/>
      <c r="D29" s="13"/>
      <c r="E29" s="14"/>
      <c r="F29" s="15"/>
      <c r="G29" s="16"/>
      <c r="H29" s="16"/>
      <c r="I29" s="17"/>
      <c r="J29" s="17"/>
      <c r="K29" s="17"/>
      <c r="L29" s="31"/>
      <c r="M29" s="17">
        <f t="shared" si="0"/>
        <v>0</v>
      </c>
      <c r="N29" s="14"/>
      <c r="O29" s="20">
        <f t="shared" si="1"/>
        <v>0</v>
      </c>
      <c r="P29" s="20"/>
      <c r="Q29" s="21" t="s">
        <v>53</v>
      </c>
      <c r="R29" s="22">
        <f>S29*25</f>
        <v>25</v>
      </c>
      <c r="S29" s="23">
        <v>1</v>
      </c>
      <c r="T29" s="24" t="s">
        <v>34</v>
      </c>
      <c r="U29" s="25">
        <v>1</v>
      </c>
      <c r="V29" s="26">
        <v>1370000</v>
      </c>
      <c r="W29" s="27">
        <f t="shared" si="2"/>
        <v>1370000</v>
      </c>
      <c r="X29" s="28">
        <f t="shared" si="3"/>
        <v>0</v>
      </c>
      <c r="Y29" s="11">
        <f t="shared" si="4"/>
        <v>0</v>
      </c>
      <c r="Z29" s="11"/>
      <c r="AA29" s="29"/>
    </row>
    <row r="30" spans="1:27" s="30" customFormat="1" ht="45" customHeight="1" x14ac:dyDescent="0.2">
      <c r="A30" s="12"/>
      <c r="B30" s="13"/>
      <c r="C30" s="91"/>
      <c r="D30" s="13"/>
      <c r="E30" s="14"/>
      <c r="F30" s="15"/>
      <c r="G30" s="16"/>
      <c r="H30" s="16"/>
      <c r="I30" s="17"/>
      <c r="J30" s="17"/>
      <c r="K30" s="17"/>
      <c r="L30" s="31"/>
      <c r="M30" s="17">
        <f t="shared" si="0"/>
        <v>0</v>
      </c>
      <c r="N30" s="14"/>
      <c r="O30" s="20">
        <f t="shared" si="1"/>
        <v>0</v>
      </c>
      <c r="P30" s="20"/>
      <c r="Q30" s="21" t="s">
        <v>54</v>
      </c>
      <c r="R30" s="22">
        <f>S30*20</f>
        <v>20</v>
      </c>
      <c r="S30" s="23">
        <v>1</v>
      </c>
      <c r="T30" s="24" t="s">
        <v>34</v>
      </c>
      <c r="U30" s="25">
        <v>1</v>
      </c>
      <c r="V30" s="26">
        <v>1036000</v>
      </c>
      <c r="W30" s="27">
        <f t="shared" si="2"/>
        <v>1036000</v>
      </c>
      <c r="X30" s="28">
        <f t="shared" si="3"/>
        <v>0</v>
      </c>
      <c r="Y30" s="11">
        <f t="shared" si="4"/>
        <v>0</v>
      </c>
      <c r="Z30" s="11"/>
      <c r="AA30" s="29"/>
    </row>
    <row r="31" spans="1:27" s="30" customFormat="1" ht="45" customHeight="1" x14ac:dyDescent="0.2">
      <c r="A31" s="12"/>
      <c r="B31" s="13"/>
      <c r="C31" s="91"/>
      <c r="D31" s="13"/>
      <c r="E31" s="14"/>
      <c r="F31" s="15"/>
      <c r="G31" s="16"/>
      <c r="H31" s="16"/>
      <c r="I31" s="17"/>
      <c r="J31" s="17"/>
      <c r="K31" s="17"/>
      <c r="L31" s="31"/>
      <c r="M31" s="17">
        <f t="shared" si="0"/>
        <v>0</v>
      </c>
      <c r="N31" s="14"/>
      <c r="O31" s="20">
        <f t="shared" si="1"/>
        <v>0</v>
      </c>
      <c r="P31" s="20"/>
      <c r="Q31" s="21" t="s">
        <v>55</v>
      </c>
      <c r="R31" s="22">
        <f>S31*12.25</f>
        <v>12.25</v>
      </c>
      <c r="S31" s="23">
        <v>1</v>
      </c>
      <c r="T31" s="24" t="s">
        <v>34</v>
      </c>
      <c r="U31" s="25">
        <v>1</v>
      </c>
      <c r="V31" s="26">
        <v>73000</v>
      </c>
      <c r="W31" s="27">
        <f t="shared" si="2"/>
        <v>73000</v>
      </c>
      <c r="X31" s="28">
        <f t="shared" si="3"/>
        <v>0</v>
      </c>
      <c r="Y31" s="11">
        <f t="shared" si="4"/>
        <v>0</v>
      </c>
      <c r="Z31" s="11"/>
      <c r="AA31" s="29"/>
    </row>
    <row r="32" spans="1:27" s="30" customFormat="1" ht="45" customHeight="1" x14ac:dyDescent="0.2">
      <c r="A32" s="12"/>
      <c r="B32" s="13"/>
      <c r="C32" s="91"/>
      <c r="D32" s="13"/>
      <c r="E32" s="14"/>
      <c r="F32" s="15"/>
      <c r="G32" s="16"/>
      <c r="H32" s="16"/>
      <c r="I32" s="17"/>
      <c r="J32" s="17"/>
      <c r="K32" s="17"/>
      <c r="L32" s="31"/>
      <c r="M32" s="17">
        <f t="shared" si="0"/>
        <v>0</v>
      </c>
      <c r="N32" s="14"/>
      <c r="O32" s="20">
        <f t="shared" si="1"/>
        <v>0</v>
      </c>
      <c r="P32" s="20"/>
      <c r="Q32" s="21" t="s">
        <v>56</v>
      </c>
      <c r="R32" s="22">
        <f>S32*5</f>
        <v>740</v>
      </c>
      <c r="S32" s="23">
        <v>148</v>
      </c>
      <c r="T32" s="24" t="s">
        <v>34</v>
      </c>
      <c r="U32" s="25">
        <v>1</v>
      </c>
      <c r="V32" s="26">
        <v>118000</v>
      </c>
      <c r="W32" s="27">
        <f t="shared" si="2"/>
        <v>17464000</v>
      </c>
      <c r="X32" s="28">
        <f t="shared" si="3"/>
        <v>0</v>
      </c>
      <c r="Y32" s="11">
        <f t="shared" si="4"/>
        <v>0</v>
      </c>
      <c r="Z32" s="11"/>
      <c r="AA32" s="29"/>
    </row>
    <row r="33" spans="1:27" s="30" customFormat="1" ht="45" customHeight="1" x14ac:dyDescent="0.2">
      <c r="A33" s="12"/>
      <c r="B33" s="13"/>
      <c r="C33" s="91"/>
      <c r="D33" s="13"/>
      <c r="E33" s="14"/>
      <c r="F33" s="15"/>
      <c r="G33" s="16"/>
      <c r="H33" s="16"/>
      <c r="I33" s="17"/>
      <c r="J33" s="17"/>
      <c r="K33" s="17"/>
      <c r="L33" s="31"/>
      <c r="M33" s="17">
        <f t="shared" si="0"/>
        <v>0</v>
      </c>
      <c r="N33" s="14"/>
      <c r="O33" s="20">
        <f t="shared" si="1"/>
        <v>0</v>
      </c>
      <c r="P33" s="20"/>
      <c r="Q33" s="21" t="s">
        <v>57</v>
      </c>
      <c r="R33" s="22">
        <f>S33*5</f>
        <v>725</v>
      </c>
      <c r="S33" s="23">
        <v>145</v>
      </c>
      <c r="T33" s="24" t="s">
        <v>34</v>
      </c>
      <c r="U33" s="25">
        <v>1</v>
      </c>
      <c r="V33" s="26">
        <v>123000</v>
      </c>
      <c r="W33" s="27">
        <f t="shared" si="2"/>
        <v>17835000</v>
      </c>
      <c r="X33" s="28">
        <f t="shared" si="3"/>
        <v>0</v>
      </c>
      <c r="Y33" s="11">
        <f t="shared" si="4"/>
        <v>0</v>
      </c>
      <c r="Z33" s="11"/>
      <c r="AA33" s="29"/>
    </row>
    <row r="34" spans="1:27" s="30" customFormat="1" ht="106.15" customHeight="1" x14ac:dyDescent="0.2">
      <c r="A34" s="12"/>
      <c r="B34" s="13"/>
      <c r="C34" s="91"/>
      <c r="D34" s="13"/>
      <c r="E34" s="14"/>
      <c r="F34" s="15"/>
      <c r="G34" s="16"/>
      <c r="H34" s="16"/>
      <c r="I34" s="17"/>
      <c r="J34" s="17"/>
      <c r="K34" s="17"/>
      <c r="L34" s="31"/>
      <c r="M34" s="17">
        <f t="shared" si="0"/>
        <v>0</v>
      </c>
      <c r="N34" s="14"/>
      <c r="O34" s="20">
        <f t="shared" si="1"/>
        <v>0</v>
      </c>
      <c r="P34" s="20"/>
      <c r="Q34" s="32" t="s">
        <v>58</v>
      </c>
      <c r="R34" s="22">
        <v>60</v>
      </c>
      <c r="S34" s="23">
        <v>60</v>
      </c>
      <c r="T34" s="24" t="s">
        <v>45</v>
      </c>
      <c r="U34" s="25">
        <v>0.8</v>
      </c>
      <c r="V34" s="26">
        <v>1231000</v>
      </c>
      <c r="W34" s="27">
        <f t="shared" si="2"/>
        <v>59088000</v>
      </c>
      <c r="X34" s="28">
        <f t="shared" si="3"/>
        <v>0</v>
      </c>
      <c r="Y34" s="11">
        <f t="shared" si="4"/>
        <v>0</v>
      </c>
      <c r="Z34" s="11"/>
      <c r="AA34" s="29"/>
    </row>
    <row r="35" spans="1:27" s="30" customFormat="1" ht="110.25" customHeight="1" x14ac:dyDescent="0.2">
      <c r="A35" s="12"/>
      <c r="B35" s="13"/>
      <c r="C35" s="91"/>
      <c r="D35" s="13"/>
      <c r="E35" s="14"/>
      <c r="F35" s="15"/>
      <c r="G35" s="16"/>
      <c r="H35" s="16"/>
      <c r="I35" s="17"/>
      <c r="J35" s="17"/>
      <c r="K35" s="17"/>
      <c r="L35" s="31"/>
      <c r="M35" s="17">
        <f t="shared" si="0"/>
        <v>0</v>
      </c>
      <c r="N35" s="14"/>
      <c r="O35" s="20">
        <f t="shared" si="1"/>
        <v>0</v>
      </c>
      <c r="P35" s="20"/>
      <c r="Q35" s="32" t="s">
        <v>59</v>
      </c>
      <c r="R35" s="22">
        <v>121.5</v>
      </c>
      <c r="S35" s="23">
        <f>13.5*9</f>
        <v>121.5</v>
      </c>
      <c r="T35" s="24" t="s">
        <v>45</v>
      </c>
      <c r="U35" s="25">
        <v>0.8</v>
      </c>
      <c r="V35" s="26">
        <v>1231000</v>
      </c>
      <c r="W35" s="27">
        <f t="shared" si="2"/>
        <v>119653200</v>
      </c>
      <c r="X35" s="28">
        <f t="shared" si="3"/>
        <v>0</v>
      </c>
      <c r="Y35" s="11">
        <f t="shared" si="4"/>
        <v>0</v>
      </c>
      <c r="Z35" s="11"/>
      <c r="AA35" s="29"/>
    </row>
    <row r="36" spans="1:27" s="30" customFormat="1" ht="68.25" customHeight="1" x14ac:dyDescent="0.2">
      <c r="A36" s="12"/>
      <c r="B36" s="13"/>
      <c r="C36" s="91"/>
      <c r="D36" s="13"/>
      <c r="E36" s="14"/>
      <c r="F36" s="15"/>
      <c r="G36" s="16"/>
      <c r="H36" s="16"/>
      <c r="I36" s="17"/>
      <c r="J36" s="17"/>
      <c r="K36" s="17"/>
      <c r="L36" s="31"/>
      <c r="M36" s="17">
        <f t="shared" si="0"/>
        <v>0</v>
      </c>
      <c r="N36" s="14"/>
      <c r="O36" s="20">
        <f t="shared" si="1"/>
        <v>0</v>
      </c>
      <c r="P36" s="20"/>
      <c r="Q36" s="32" t="s">
        <v>60</v>
      </c>
      <c r="R36" s="22">
        <v>32</v>
      </c>
      <c r="S36" s="23">
        <v>32</v>
      </c>
      <c r="T36" s="24" t="s">
        <v>45</v>
      </c>
      <c r="U36" s="25">
        <v>0.8</v>
      </c>
      <c r="V36" s="26">
        <v>145000</v>
      </c>
      <c r="W36" s="27">
        <f t="shared" si="2"/>
        <v>3712000</v>
      </c>
      <c r="X36" s="28">
        <f t="shared" si="3"/>
        <v>0</v>
      </c>
      <c r="Y36" s="11">
        <f t="shared" si="4"/>
        <v>0</v>
      </c>
      <c r="Z36" s="11"/>
      <c r="AA36" s="29"/>
    </row>
    <row r="37" spans="1:27" s="30" customFormat="1" ht="45.75" customHeight="1" x14ac:dyDescent="0.2">
      <c r="A37" s="12"/>
      <c r="B37" s="13"/>
      <c r="C37" s="91"/>
      <c r="D37" s="13"/>
      <c r="E37" s="14"/>
      <c r="F37" s="15"/>
      <c r="G37" s="16"/>
      <c r="H37" s="16"/>
      <c r="I37" s="17"/>
      <c r="J37" s="17"/>
      <c r="K37" s="17"/>
      <c r="L37" s="31"/>
      <c r="M37" s="17">
        <f t="shared" si="0"/>
        <v>0</v>
      </c>
      <c r="N37" s="14"/>
      <c r="O37" s="20">
        <f t="shared" si="1"/>
        <v>0</v>
      </c>
      <c r="P37" s="20"/>
      <c r="Q37" s="32" t="s">
        <v>61</v>
      </c>
      <c r="R37" s="22"/>
      <c r="S37" s="23">
        <v>1</v>
      </c>
      <c r="T37" s="24" t="s">
        <v>62</v>
      </c>
      <c r="U37" s="25">
        <v>0.8</v>
      </c>
      <c r="V37" s="26">
        <v>6544000</v>
      </c>
      <c r="W37" s="27">
        <f t="shared" si="2"/>
        <v>5235200</v>
      </c>
      <c r="X37" s="28">
        <f t="shared" si="3"/>
        <v>0</v>
      </c>
      <c r="Y37" s="11">
        <f t="shared" si="4"/>
        <v>0</v>
      </c>
      <c r="Z37" s="11"/>
      <c r="AA37" s="29"/>
    </row>
    <row r="38" spans="1:27" s="30" customFormat="1" ht="45.75" customHeight="1" x14ac:dyDescent="0.2">
      <c r="A38" s="12"/>
      <c r="B38" s="13"/>
      <c r="C38" s="91"/>
      <c r="D38" s="13"/>
      <c r="E38" s="14"/>
      <c r="F38" s="15"/>
      <c r="G38" s="16"/>
      <c r="H38" s="16"/>
      <c r="I38" s="17"/>
      <c r="J38" s="17"/>
      <c r="K38" s="17"/>
      <c r="L38" s="31"/>
      <c r="M38" s="17">
        <f t="shared" si="0"/>
        <v>0</v>
      </c>
      <c r="N38" s="14"/>
      <c r="O38" s="20">
        <f t="shared" si="1"/>
        <v>0</v>
      </c>
      <c r="P38" s="20"/>
      <c r="Q38" s="32" t="s">
        <v>63</v>
      </c>
      <c r="R38" s="22"/>
      <c r="S38" s="23">
        <f>1.2*85</f>
        <v>102</v>
      </c>
      <c r="T38" s="24" t="s">
        <v>45</v>
      </c>
      <c r="U38" s="25">
        <v>0.8</v>
      </c>
      <c r="V38" s="26">
        <v>230000</v>
      </c>
      <c r="W38" s="27">
        <f t="shared" si="2"/>
        <v>18768000</v>
      </c>
      <c r="X38" s="28">
        <f t="shared" si="3"/>
        <v>0</v>
      </c>
      <c r="Y38" s="11">
        <f t="shared" si="4"/>
        <v>0</v>
      </c>
      <c r="Z38" s="11"/>
      <c r="AA38" s="29"/>
    </row>
    <row r="39" spans="1:27" s="51" customFormat="1" ht="64.5" customHeight="1" x14ac:dyDescent="0.35">
      <c r="A39" s="49"/>
      <c r="B39" s="95"/>
      <c r="C39" s="95"/>
      <c r="D39" s="95"/>
      <c r="E39" s="89"/>
      <c r="F39" s="50"/>
      <c r="G39" s="50"/>
      <c r="H39" s="50"/>
      <c r="I39" s="50"/>
      <c r="J39" s="50"/>
      <c r="K39" s="50"/>
      <c r="L39" s="50"/>
      <c r="N39" s="102"/>
      <c r="O39" s="102"/>
      <c r="P39" s="102"/>
      <c r="Q39" s="102"/>
      <c r="R39" s="52"/>
      <c r="S39" s="53"/>
      <c r="T39" s="54"/>
      <c r="U39" s="55"/>
      <c r="V39" s="56"/>
      <c r="W39" s="57"/>
      <c r="X39" s="57"/>
      <c r="Y39" s="102"/>
      <c r="Z39" s="102"/>
      <c r="AA39" s="57"/>
    </row>
    <row r="40" spans="1:27" ht="35.25" customHeight="1" x14ac:dyDescent="0.3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2"/>
      <c r="O40" s="102"/>
      <c r="P40" s="102"/>
      <c r="Q40" s="102"/>
      <c r="R40" s="52"/>
      <c r="S40" s="53"/>
      <c r="T40" s="54"/>
      <c r="U40" s="55"/>
      <c r="V40" s="56"/>
      <c r="W40" s="57"/>
      <c r="X40" s="57"/>
      <c r="Y40" s="102"/>
      <c r="Z40" s="102"/>
      <c r="AA40" s="57"/>
    </row>
    <row r="41" spans="1:27" ht="29.25" customHeight="1" x14ac:dyDescent="0.3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2"/>
      <c r="O41" s="102"/>
      <c r="P41" s="102"/>
      <c r="Q41" s="102"/>
      <c r="R41" s="52"/>
      <c r="S41" s="53"/>
      <c r="T41" s="54"/>
      <c r="U41" s="55"/>
      <c r="V41" s="56"/>
      <c r="W41" s="57"/>
      <c r="X41" s="57"/>
      <c r="Y41" s="102"/>
      <c r="Z41" s="102"/>
      <c r="AA41" s="57"/>
    </row>
    <row r="42" spans="1:27" ht="29.25" customHeight="1" x14ac:dyDescent="0.3">
      <c r="A42" s="58"/>
      <c r="B42" s="59"/>
      <c r="C42" s="93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52"/>
      <c r="S42" s="53"/>
      <c r="T42" s="54"/>
      <c r="U42" s="55"/>
      <c r="V42" s="56"/>
      <c r="W42" s="60"/>
      <c r="X42" s="60"/>
      <c r="Y42" s="60"/>
      <c r="Z42" s="60"/>
      <c r="AA42" s="60"/>
    </row>
    <row r="43" spans="1:27" ht="29.25" customHeight="1" x14ac:dyDescent="0.3">
      <c r="A43" s="58"/>
      <c r="B43" s="59"/>
      <c r="C43" s="93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52"/>
      <c r="S43" s="53"/>
      <c r="T43" s="54"/>
      <c r="U43" s="55"/>
      <c r="V43" s="56"/>
      <c r="W43" s="60"/>
      <c r="X43" s="60"/>
      <c r="Y43" s="60"/>
      <c r="Z43" s="60"/>
      <c r="AA43" s="60"/>
    </row>
    <row r="44" spans="1:27" ht="29.25" customHeight="1" x14ac:dyDescent="0.3">
      <c r="A44" s="58"/>
      <c r="B44" s="59"/>
      <c r="C44" s="93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  <c r="O44" s="60"/>
      <c r="P44" s="60"/>
      <c r="Q44" s="60"/>
      <c r="R44" s="52"/>
      <c r="S44" s="53"/>
      <c r="T44" s="54"/>
      <c r="U44" s="55"/>
      <c r="V44" s="56"/>
      <c r="W44" s="60"/>
      <c r="X44" s="60"/>
      <c r="Y44" s="60"/>
      <c r="Z44" s="60"/>
      <c r="AA44" s="60"/>
    </row>
    <row r="45" spans="1:27" ht="24" customHeight="1" x14ac:dyDescent="0.35">
      <c r="N45" s="60"/>
      <c r="O45" s="60"/>
      <c r="P45" s="60"/>
      <c r="Q45" s="52"/>
      <c r="R45" s="52"/>
      <c r="S45" s="53"/>
      <c r="T45" s="54"/>
      <c r="U45" s="55"/>
      <c r="V45" s="56"/>
      <c r="W45" s="60"/>
      <c r="X45" s="60"/>
      <c r="Y45" s="60"/>
      <c r="Z45" s="60"/>
      <c r="AA45" s="65"/>
    </row>
    <row r="46" spans="1:27" ht="24" customHeight="1" x14ac:dyDescent="0.35">
      <c r="N46" s="60"/>
      <c r="O46" s="60"/>
      <c r="P46" s="60"/>
      <c r="Q46" s="52"/>
      <c r="R46" s="52"/>
      <c r="S46" s="53"/>
      <c r="T46" s="54"/>
      <c r="U46" s="55"/>
      <c r="V46" s="56"/>
      <c r="W46" s="60"/>
      <c r="X46" s="60"/>
      <c r="Y46" s="60"/>
      <c r="Z46" s="60"/>
      <c r="AA46" s="65"/>
    </row>
    <row r="47" spans="1:27" ht="34.5" customHeight="1" x14ac:dyDescent="0.4">
      <c r="N47" s="66"/>
      <c r="O47" s="66"/>
      <c r="P47" s="66"/>
      <c r="S47" s="68"/>
      <c r="U47" s="70"/>
      <c r="V47" s="71"/>
      <c r="W47" s="66"/>
      <c r="X47" s="66"/>
      <c r="Y47" s="66"/>
      <c r="Z47" s="66"/>
      <c r="AA47" s="72"/>
    </row>
    <row r="48" spans="1:27" ht="34.5" customHeight="1" x14ac:dyDescent="0.4">
      <c r="N48" s="66"/>
      <c r="O48" s="66"/>
      <c r="P48" s="66"/>
      <c r="S48" s="68"/>
      <c r="U48" s="70"/>
      <c r="V48" s="71"/>
      <c r="W48" s="66"/>
      <c r="X48" s="66"/>
      <c r="Y48" s="66"/>
      <c r="Z48" s="66"/>
      <c r="AA48" s="72"/>
    </row>
    <row r="49" spans="2:27" ht="34.5" customHeight="1" x14ac:dyDescent="0.4">
      <c r="B49" s="95"/>
      <c r="C49" s="95"/>
      <c r="D49" s="95"/>
      <c r="N49" s="96"/>
      <c r="O49" s="96"/>
      <c r="P49" s="96"/>
      <c r="Q49" s="96"/>
      <c r="S49" s="68"/>
      <c r="U49" s="70"/>
      <c r="V49" s="71"/>
      <c r="W49" s="73"/>
      <c r="X49" s="73"/>
      <c r="Y49" s="96"/>
      <c r="Z49" s="96"/>
      <c r="AA49" s="73"/>
    </row>
  </sheetData>
  <mergeCells count="34">
    <mergeCell ref="G2:AA2"/>
    <mergeCell ref="G3:AA3"/>
    <mergeCell ref="G4:AA4"/>
    <mergeCell ref="H1:AA1"/>
    <mergeCell ref="A1:G1"/>
    <mergeCell ref="A5:A6"/>
    <mergeCell ref="B5:B6"/>
    <mergeCell ref="C5:C6"/>
    <mergeCell ref="D5:D6"/>
    <mergeCell ref="E5:E6"/>
    <mergeCell ref="F5:F6"/>
    <mergeCell ref="X5:Y5"/>
    <mergeCell ref="Z5:Z6"/>
    <mergeCell ref="AA5:AA6"/>
    <mergeCell ref="G5:G6"/>
    <mergeCell ref="H5:H6"/>
    <mergeCell ref="M5:M6"/>
    <mergeCell ref="N5:N6"/>
    <mergeCell ref="B49:D49"/>
    <mergeCell ref="N49:Q49"/>
    <mergeCell ref="Y49:Z49"/>
    <mergeCell ref="Q5:W5"/>
    <mergeCell ref="I5:J5"/>
    <mergeCell ref="K5:L5"/>
    <mergeCell ref="B39:D39"/>
    <mergeCell ref="N39:Q39"/>
    <mergeCell ref="Y39:Z39"/>
    <mergeCell ref="A40:M41"/>
    <mergeCell ref="N40:Q40"/>
    <mergeCell ref="Y40:Z40"/>
    <mergeCell ref="N41:Q41"/>
    <mergeCell ref="Y41:Z41"/>
    <mergeCell ref="O5:O6"/>
    <mergeCell ref="P5:P6"/>
  </mergeCells>
  <pageMargins left="0.70866141732283472" right="0.70866141732283472" top="0.51" bottom="0.33" header="0.31496062992125984" footer="0.26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 DT</vt:lpstr>
      <vt:lpstr>'PA DT'!Print_Area</vt:lpstr>
      <vt:lpstr>'PA DT'!Print_Titles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2026-03-30T03:16:51Z</cp:lastPrinted>
  <dcterms:created xsi:type="dcterms:W3CDTF">2026-03-20T02:28:39Z</dcterms:created>
  <dcterms:modified xsi:type="dcterms:W3CDTF">2026-03-30T03:18:50Z</dcterms:modified>
</cp:coreProperties>
</file>